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Nicholas\Desktop\"/>
    </mc:Choice>
  </mc:AlternateContent>
  <xr:revisionPtr revIDLastSave="0" documentId="8_{304D618C-10FD-4A66-99D2-88CA1C4B2456}" xr6:coauthVersionLast="45" xr6:coauthVersionMax="45" xr10:uidLastSave="{00000000-0000-0000-0000-000000000000}"/>
  <bookViews>
    <workbookView xWindow="-25320" yWindow="420" windowWidth="25440" windowHeight="15390" activeTab="1" xr2:uid="{00000000-000D-0000-FFFF-FFFF00000000}"/>
  </bookViews>
  <sheets>
    <sheet name="Instructions" sheetId="1" r:id="rId1"/>
    <sheet name="Tech. Asst. Pricing" sheetId="3" r:id="rId2"/>
  </sheets>
  <definedNames>
    <definedName name="_xlnm.Print_Area" localSheetId="1">'Tech. Asst. Pricing'!$A$1:$N$85</definedName>
    <definedName name="_xlnm.Print_Titles" localSheetId="1">'Tech. Asst. Pricing'!$1:$3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4" i="3" l="1"/>
  <c r="K44" i="3"/>
  <c r="N44" i="3" s="1"/>
  <c r="L44" i="3"/>
  <c r="N72" i="3" l="1"/>
  <c r="L50" i="3" l="1"/>
  <c r="K50" i="3"/>
  <c r="J50" i="3"/>
  <c r="D50" i="3"/>
  <c r="J59" i="3" l="1"/>
  <c r="J60" i="3"/>
  <c r="K59" i="3"/>
  <c r="K60" i="3"/>
  <c r="L59" i="3"/>
  <c r="L60" i="3"/>
  <c r="D63" i="3"/>
  <c r="D49" i="3"/>
  <c r="H63" i="3"/>
  <c r="G63" i="3"/>
  <c r="F63" i="3"/>
  <c r="L62" i="3"/>
  <c r="K62" i="3"/>
  <c r="J62" i="3"/>
  <c r="L61" i="3"/>
  <c r="K61" i="3"/>
  <c r="J61" i="3"/>
  <c r="L58" i="3"/>
  <c r="K58" i="3"/>
  <c r="J58" i="3"/>
  <c r="L57" i="3"/>
  <c r="K57" i="3"/>
  <c r="J57" i="3"/>
  <c r="L56" i="3"/>
  <c r="K56" i="3"/>
  <c r="J56" i="3"/>
  <c r="L55" i="3"/>
  <c r="K55" i="3"/>
  <c r="J55" i="3"/>
  <c r="L54" i="3"/>
  <c r="K54" i="3"/>
  <c r="J54" i="3"/>
  <c r="N57" i="3" l="1"/>
  <c r="N60" i="3"/>
  <c r="N54" i="3"/>
  <c r="N56" i="3"/>
  <c r="N58" i="3"/>
  <c r="N61" i="3"/>
  <c r="N59" i="3"/>
  <c r="N62" i="3"/>
  <c r="N55" i="3"/>
  <c r="K63" i="3"/>
  <c r="L63" i="3"/>
  <c r="J63" i="3"/>
  <c r="N63" i="3" l="1"/>
  <c r="N76" i="3" l="1"/>
  <c r="K78" i="3"/>
  <c r="F15" i="3" s="1"/>
  <c r="L78" i="3"/>
  <c r="G15" i="3" s="1"/>
  <c r="J78" i="3"/>
  <c r="D15" i="3" s="1"/>
  <c r="G49" i="3"/>
  <c r="H49" i="3"/>
  <c r="F49" i="3"/>
  <c r="N73" i="3"/>
  <c r="J36" i="3"/>
  <c r="K36" i="3"/>
  <c r="L36" i="3"/>
  <c r="B15" i="3" l="1"/>
  <c r="N36" i="3"/>
  <c r="N70" i="3"/>
  <c r="N71" i="3"/>
  <c r="N69" i="3"/>
  <c r="N74" i="3"/>
  <c r="N75" i="3"/>
  <c r="N77" i="3"/>
  <c r="N68" i="3"/>
  <c r="N78" i="3" l="1"/>
  <c r="J37" i="3"/>
  <c r="J38" i="3"/>
  <c r="K38" i="3"/>
  <c r="L38" i="3"/>
  <c r="J39" i="3"/>
  <c r="K39" i="3"/>
  <c r="L39" i="3"/>
  <c r="J40" i="3"/>
  <c r="K40" i="3"/>
  <c r="L40" i="3"/>
  <c r="J41" i="3"/>
  <c r="K41" i="3"/>
  <c r="L41" i="3"/>
  <c r="N40" i="3" l="1"/>
  <c r="N41" i="3"/>
  <c r="N38" i="3"/>
  <c r="N39" i="3"/>
  <c r="L35" i="3"/>
  <c r="L37" i="3"/>
  <c r="L42" i="3"/>
  <c r="L43" i="3"/>
  <c r="L45" i="3"/>
  <c r="L46" i="3"/>
  <c r="L47" i="3"/>
  <c r="L48" i="3"/>
  <c r="J35" i="3"/>
  <c r="J42" i="3"/>
  <c r="J43" i="3"/>
  <c r="J45" i="3"/>
  <c r="J46" i="3"/>
  <c r="J47" i="3"/>
  <c r="J48" i="3"/>
  <c r="K35" i="3"/>
  <c r="K37" i="3"/>
  <c r="K42" i="3"/>
  <c r="K43" i="3"/>
  <c r="K45" i="3"/>
  <c r="K46" i="3"/>
  <c r="K47" i="3"/>
  <c r="K48" i="3"/>
  <c r="K34" i="3"/>
  <c r="N48" i="3" l="1"/>
  <c r="N43" i="3"/>
  <c r="N47" i="3"/>
  <c r="N42" i="3"/>
  <c r="N37" i="3"/>
  <c r="N46" i="3"/>
  <c r="N45" i="3"/>
  <c r="N35" i="3"/>
  <c r="K49" i="3"/>
  <c r="K80" i="3" s="1"/>
  <c r="F13" i="3" l="1"/>
  <c r="F16" i="3" s="1"/>
  <c r="K82" i="3"/>
  <c r="L34" i="3"/>
  <c r="L49" i="3" s="1"/>
  <c r="L80" i="3" s="1"/>
  <c r="J34" i="3"/>
  <c r="J49" i="3" l="1"/>
  <c r="N34" i="3"/>
  <c r="N49" i="3" s="1"/>
  <c r="G13" i="3"/>
  <c r="G16" i="3" s="1"/>
  <c r="J80" i="3" l="1"/>
  <c r="J82" i="3" s="1"/>
  <c r="D13" i="3"/>
  <c r="D16" i="3" s="1"/>
  <c r="L82" i="3"/>
  <c r="N82" i="3" l="1"/>
  <c r="B16" i="3"/>
  <c r="B17" i="3" s="1"/>
  <c r="N80" i="3"/>
  <c r="B13" i="3"/>
</calcChain>
</file>

<file path=xl/sharedStrings.xml><?xml version="1.0" encoding="utf-8"?>
<sst xmlns="http://schemas.openxmlformats.org/spreadsheetml/2006/main" count="125" uniqueCount="72">
  <si>
    <t>Respondent:</t>
  </si>
  <si>
    <t>Item of Expenditure</t>
  </si>
  <si>
    <t>Year 1</t>
  </si>
  <si>
    <t>Year 2</t>
  </si>
  <si>
    <t>Total Program Cost ($)</t>
  </si>
  <si>
    <t>Shaded cells contain formulas.  Enter information in non-shaded cells.</t>
  </si>
  <si>
    <t>INSTRUCTIONS</t>
  </si>
  <si>
    <t>Year 3</t>
  </si>
  <si>
    <t>Loaded hourly rate
(Enter amounts)</t>
  </si>
  <si>
    <t>Description</t>
  </si>
  <si>
    <t>Budget Category</t>
  </si>
  <si>
    <t>SUMMARY</t>
  </si>
  <si>
    <t>Program Costs by Year</t>
  </si>
  <si>
    <t>Total program cost</t>
  </si>
  <si>
    <t xml:space="preserve"> Total cost by year (hourly rate x hours)
(Calculated - do not enter data)</t>
  </si>
  <si>
    <t>Hours to be billed by year
(Enter amounts)</t>
  </si>
  <si>
    <t xml:space="preserve"> Total cost by year
(Enter amounts)</t>
  </si>
  <si>
    <t>Column1</t>
  </si>
  <si>
    <t>Column2</t>
  </si>
  <si>
    <t>Column3</t>
  </si>
  <si>
    <t>Column4</t>
  </si>
  <si>
    <t>Column5</t>
  </si>
  <si>
    <t>Column6</t>
  </si>
  <si>
    <t>Column7</t>
  </si>
  <si>
    <t>Column8</t>
  </si>
  <si>
    <t>Column9</t>
  </si>
  <si>
    <t>Column10</t>
  </si>
  <si>
    <t>Column11</t>
  </si>
  <si>
    <t>Column12</t>
  </si>
  <si>
    <t>Column13</t>
  </si>
  <si>
    <t>Column14</t>
  </si>
  <si>
    <t xml:space="preserve">To add rows as needed:
- To insert a single row, select either the whole row or a cell in the row above which you want to insert the new row. For example, to insert a new row above row 5, click a cell in row 5.
- To insert multiple rows, select the rows above which you want to insert rows. Select the same number of rows as you want to insert. For example, to insert three new rows, you select three rows.
- Right-click the selected cells and then click Insert.
</t>
  </si>
  <si>
    <t>Proposed Total Contract Costs</t>
  </si>
  <si>
    <t>Number of Resources</t>
  </si>
  <si>
    <t xml:space="preserve"> </t>
  </si>
  <si>
    <t>I. Required Tasks</t>
  </si>
  <si>
    <t>Required Personnel Subtotal</t>
  </si>
  <si>
    <t>Optional Personnel Subtotal</t>
  </si>
  <si>
    <t>0</t>
  </si>
  <si>
    <t>Personnel Title</t>
  </si>
  <si>
    <t>III. Allowable Direct Costs</t>
  </si>
  <si>
    <t xml:space="preserve"> 3</t>
  </si>
  <si>
    <t xml:space="preserve"> 4</t>
  </si>
  <si>
    <t xml:space="preserve"> Allowable Direct Costs Subtotal</t>
  </si>
  <si>
    <t>Total Required Personnel and Allowable Direct Costs</t>
  </si>
  <si>
    <t>Total Personnel and Allowable Costs</t>
  </si>
  <si>
    <t>SEE BELOW</t>
  </si>
  <si>
    <t>Program Administrator</t>
  </si>
  <si>
    <t>Program Manager</t>
  </si>
  <si>
    <t>TA Direct Service Provider(s)</t>
  </si>
  <si>
    <t>Administrative Assistant</t>
  </si>
  <si>
    <t>II. In-kind/Pro-bono/donated resources</t>
  </si>
  <si>
    <t>Number of Resources - Full time equivilent (FTE)</t>
  </si>
  <si>
    <t>II. In-kind/Pro-bono/Donated resources</t>
  </si>
  <si>
    <t>Specialty Consultant(s)</t>
  </si>
  <si>
    <t>Loaded hourly rate
(Ent+D50:N66er amounts)</t>
  </si>
  <si>
    <t xml:space="preserve">Resource </t>
  </si>
  <si>
    <t>Example: Computers</t>
  </si>
  <si>
    <t>Example - Donated office space</t>
  </si>
  <si>
    <t>Approved marketing materials</t>
  </si>
  <si>
    <r>
      <rPr>
        <b/>
        <sz val="11"/>
        <color theme="1"/>
        <rFont val="Calibri"/>
        <family val="2"/>
        <scheme val="minor"/>
      </rPr>
      <t xml:space="preserve">II. In-kind/Pro-bono/Donated resources </t>
    </r>
    <r>
      <rPr>
        <sz val="11"/>
        <color theme="1"/>
        <rFont val="Calibri"/>
        <family val="2"/>
        <scheme val="minor"/>
      </rPr>
      <t xml:space="preserve">– List each resource and the number being utilized. If the resource is a discount or volunteer service provide a general desciption of the service provided.   </t>
    </r>
  </si>
  <si>
    <r>
      <rPr>
        <b/>
        <sz val="11"/>
        <color theme="1"/>
        <rFont val="Calibri"/>
        <family val="2"/>
        <scheme val="minor"/>
      </rPr>
      <t>III. Allowable Costs</t>
    </r>
    <r>
      <rPr>
        <sz val="11"/>
        <color theme="1"/>
        <rFont val="Calibri"/>
        <family val="2"/>
        <scheme val="minor"/>
      </rPr>
      <t xml:space="preserve"> – These items  may include the cost of administration of services as stated Section D.,  Specifications/Qualifications/Statement of Work. Allowable Costs support core functions required to administer the Tollway Technical Assistance Services contract. The costs are allowable when requested by the Department and included in the contract. The costs will be itemized in the firm's billing and provided with supporting reciepts, logs and other documentation.</t>
    </r>
  </si>
  <si>
    <r>
      <rPr>
        <b/>
        <sz val="11"/>
        <color theme="1"/>
        <rFont val="Calibri"/>
        <family val="2"/>
        <scheme val="minor"/>
      </rPr>
      <t>I. Required Personnel</t>
    </r>
    <r>
      <rPr>
        <sz val="11"/>
        <color theme="1"/>
        <rFont val="Calibri"/>
        <family val="2"/>
        <scheme val="minor"/>
      </rPr>
      <t xml:space="preserve"> – List each position by title and proposed number of resources. The Required Tasks are found in Section D.2 of the RFP. The proposed cost of each are to be fully loaded to include the following as applicable:  salaries including fringe benefits (term life insurance, worker’s compensation, health insurance, unemployment insurance, dental plan, Medicare, pension (401K) etc.) salary adjustments over the course of the contract as well as operations costs to support core functions required to administer the contract which may include accounting, auditing, legal, publications, rental of property, rental of equipment/services, repair/maintenance of property, repair/maintenance of equipment, utilities, telephone, postage, advertising, meeting costs, travel - inclusive of parking and all related travel costs, reproduction, dues, memberships, materials, supplies and other overhead. Position costs are to be calculated at the fully loaded hourly rate.  Include subconsultants. No additional expenses are allowed in this category.</t>
    </r>
    <r>
      <rPr>
        <b/>
        <sz val="11"/>
        <color theme="1"/>
        <rFont val="Calibri"/>
        <family val="2"/>
        <scheme val="minor"/>
      </rPr>
      <t xml:space="preserve"> 
Note:
1) Mark up on a subvendor’s invoice or rate by the prime contractor is not allowed
2) No increase for renewals or over the term of the contract 
3) Invoicing will be at actual, current wage rates</t>
    </r>
  </si>
  <si>
    <t>Mileage* - State Rate**</t>
  </si>
  <si>
    <t xml:space="preserve">**Website for State Reimbursement Rates: https://www2.illinois.gov/cms/Employees/travel/Pages/TravelReimbursement.aspx  </t>
  </si>
  <si>
    <t>*Mileage allowed as defined as to/from standard place of business as defined in section E.3</t>
  </si>
  <si>
    <t xml:space="preserve">I.(a) Average </t>
  </si>
  <si>
    <t>Audited Financials Support</t>
  </si>
  <si>
    <t>Upon Tollway approval, funds support obtaining audited financials for program participant firms submitting for IDOT construction pre-qualification.</t>
  </si>
  <si>
    <r>
      <t>Offerors shall select the pricing form corresponding to the service area being proposed: select pricing form for Service Area 1, Service Area 2 or both to respond to the Illinois Tollway Solicitation 19-0091 Tollway Technical Assistance Services.  The respondent should provide the budget information for each year of the multi-year proposal. The respondent must provide a break-down by the applicable budget categories.   
I.</t>
    </r>
    <r>
      <rPr>
        <sz val="11"/>
        <color theme="1"/>
        <rFont val="Calibri"/>
        <family val="2"/>
        <scheme val="minor"/>
      </rPr>
      <t xml:space="preserve"> </t>
    </r>
    <r>
      <rPr>
        <b/>
        <sz val="11"/>
        <color theme="1"/>
        <rFont val="Calibri"/>
        <family val="2"/>
        <scheme val="minor"/>
      </rPr>
      <t>Required Personnel</t>
    </r>
    <r>
      <rPr>
        <sz val="11"/>
        <color theme="1"/>
        <rFont val="Calibri"/>
        <family val="2"/>
        <scheme val="minor"/>
      </rPr>
      <t xml:space="preserve"> – List each position by title and proposed number of resources. The Required Tasks are found in Section D.2 of the RFP. The proposed cost of each are to be fully loaded to include the following as applicable:  salaries including fringe benefits (term life insurance, worker’s compensation, health insurance, unemployment insurance, dental plan, Medicare, pension (401K) etc.) salary adjustments as well as operations costs to support core functions required to administer the contract which may include accounting, auditing, legal, publications, rental of property, rental of equipment/services, repair/maintenance of property, repair/maintenance of equipment, utilities, telephone, postage, advertising, meeting costs, reproduction, dues, memberships, materials, supplies and other overhead. </t>
    </r>
    <r>
      <rPr>
        <b/>
        <sz val="11"/>
        <color theme="1"/>
        <rFont val="Calibri"/>
        <family val="2"/>
        <scheme val="minor"/>
      </rPr>
      <t>Position costs are to be calculated at the fully loaded hourly rate.  Include subconsultants. No additional expenses are allowed in this category.
Mark up on a subvendor’s invoice or rate by the prime contractor is not allowed. 
II. In-kind/Pro-bono/Donated resources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List each resource and the number being utilized. If the resource is a discount or volunteer service provide a general desciption of the service provided.</t>
    </r>
    <r>
      <rPr>
        <b/>
        <sz val="11"/>
        <color theme="1"/>
        <rFont val="Calibri"/>
        <family val="2"/>
        <scheme val="minor"/>
      </rPr>
      <t xml:space="preserve">   
III. Allowable Direct Costs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These items may include the cost of administration of services as stated Section D.,  Specifications/Qualifications/Statement of Work. Allowable Costs support core functions required to administer the Tollway Technical Assistance Services contract. The costs are allowable when requested by the Department and included in the contract. The costs such as:
• Travel - inclusive of parking and all related costs, will be itemized in the firm's billing and provided with supporting reciepts and other documentation.  
• Approved marketing materials - will be itemized in the firm's billing and provided with proof of approval, supporting reciepts and other documentation.
• Audited Financials Support - distributed amount will be capped at a set amount to be determined by the Tollway 
• High-Growth Incentive - distributed amount will be capped as determined by the Tollway
</t>
    </r>
  </si>
  <si>
    <t>Incentive</t>
  </si>
  <si>
    <t>Illinois Tollway Solicitation 19-0091
Tollway Technical Assistance Services                                      SERVICE AREA 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</si>
</sst>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00"/>
    <numFmt numFmtId="165"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indexed="8"/>
      <name val="Calibri"/>
      <family val="2"/>
    </font>
    <font>
      <sz val="11"/>
      <color indexed="8"/>
      <name val="Calibri"/>
      <family val="2"/>
    </font>
    <font>
      <sz val="10"/>
      <name val="Arial"/>
      <family val="2"/>
    </font>
    <font>
      <u/>
      <sz val="10"/>
      <color theme="10"/>
      <name val="Arial"/>
      <family val="2"/>
    </font>
    <font>
      <sz val="11"/>
      <color theme="1"/>
      <name val="Calibri"/>
      <family val="2"/>
    </font>
    <font>
      <sz val="11"/>
      <color rgb="FF333333"/>
      <name val="Calibri"/>
      <family val="2"/>
    </font>
    <font>
      <b/>
      <sz val="11"/>
      <color theme="0"/>
      <name val="Calibri"/>
      <family val="2"/>
    </font>
    <font>
      <sz val="11"/>
      <name val="Calibri"/>
      <family val="2"/>
    </font>
    <font>
      <b/>
      <sz val="11"/>
      <name val="Calibri"/>
      <family val="2"/>
    </font>
    <font>
      <sz val="11"/>
      <name val="Calibri"/>
      <family val="2"/>
      <scheme val="minor"/>
    </font>
    <font>
      <b/>
      <sz val="11"/>
      <name val="Calibri"/>
      <family val="2"/>
      <scheme val="minor"/>
    </font>
    <font>
      <b/>
      <sz val="16"/>
      <color indexed="8"/>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s>
  <cellStyleXfs count="23">
    <xf numFmtId="0" fontId="0" fillId="0" borderId="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77">
    <xf numFmtId="0" fontId="0" fillId="0" borderId="0" xfId="0"/>
    <xf numFmtId="0" fontId="4" fillId="0" borderId="0" xfId="0" applyFont="1" applyAlignment="1" applyProtection="1"/>
    <xf numFmtId="0" fontId="4" fillId="0" borderId="0" xfId="0" applyFont="1" applyFill="1" applyBorder="1" applyAlignment="1" applyProtection="1"/>
    <xf numFmtId="0" fontId="8" fillId="0" borderId="0" xfId="0" applyFont="1" applyFill="1" applyBorder="1" applyProtection="1"/>
    <xf numFmtId="164" fontId="9" fillId="8" borderId="34" xfId="0" applyNumberFormat="1" applyFont="1" applyFill="1" applyBorder="1" applyAlignment="1" applyProtection="1">
      <alignment horizontal="right"/>
    </xf>
    <xf numFmtId="0" fontId="0" fillId="3" borderId="21" xfId="0" applyFont="1" applyFill="1" applyBorder="1" applyAlignment="1" applyProtection="1">
      <alignment vertical="center"/>
    </xf>
    <xf numFmtId="0" fontId="0" fillId="3" borderId="17" xfId="0" applyFont="1" applyFill="1" applyBorder="1" applyAlignment="1" applyProtection="1">
      <alignment vertical="center"/>
    </xf>
    <xf numFmtId="0" fontId="0" fillId="3" borderId="28" xfId="0" applyFont="1" applyFill="1" applyBorder="1" applyAlignment="1" applyProtection="1">
      <alignment vertical="center"/>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0" fillId="3" borderId="0" xfId="0" applyFont="1" applyFill="1" applyBorder="1" applyProtection="1"/>
    <xf numFmtId="0" fontId="0" fillId="3" borderId="5" xfId="0" applyFont="1" applyFill="1" applyBorder="1" applyProtection="1"/>
    <xf numFmtId="0" fontId="2" fillId="3" borderId="5" xfId="0" applyFont="1" applyFill="1" applyBorder="1" applyProtection="1"/>
    <xf numFmtId="0" fontId="2" fillId="3" borderId="23" xfId="0" applyFont="1" applyFill="1" applyBorder="1" applyAlignment="1" applyProtection="1">
      <alignment horizontal="right"/>
    </xf>
    <xf numFmtId="0" fontId="2" fillId="3" borderId="19" xfId="0" applyFont="1" applyFill="1" applyBorder="1" applyAlignment="1" applyProtection="1">
      <alignment horizontal="right"/>
    </xf>
    <xf numFmtId="0" fontId="0" fillId="3" borderId="19" xfId="0" applyFont="1" applyFill="1" applyBorder="1" applyProtection="1"/>
    <xf numFmtId="1" fontId="0" fillId="3" borderId="30" xfId="1" applyNumberFormat="1" applyFont="1" applyFill="1" applyBorder="1" applyAlignment="1" applyProtection="1"/>
    <xf numFmtId="1" fontId="0" fillId="3" borderId="35" xfId="1" applyNumberFormat="1" applyFont="1" applyFill="1" applyBorder="1" applyAlignment="1" applyProtection="1"/>
    <xf numFmtId="164" fontId="2" fillId="5" borderId="18" xfId="1" applyNumberFormat="1" applyFont="1" applyFill="1" applyBorder="1" applyAlignment="1" applyProtection="1"/>
    <xf numFmtId="0" fontId="0" fillId="3" borderId="19" xfId="0" applyFont="1" applyFill="1" applyBorder="1" applyAlignment="1" applyProtection="1">
      <alignment vertical="center"/>
    </xf>
    <xf numFmtId="0" fontId="0" fillId="3" borderId="20" xfId="0" applyFont="1" applyFill="1" applyBorder="1" applyAlignment="1" applyProtection="1">
      <alignment vertical="center"/>
    </xf>
    <xf numFmtId="49" fontId="0" fillId="6" borderId="2" xfId="0" applyNumberFormat="1" applyFont="1" applyFill="1" applyBorder="1" applyAlignment="1" applyProtection="1">
      <alignment vertical="top" wrapText="1"/>
      <protection locked="0"/>
    </xf>
    <xf numFmtId="49" fontId="0" fillId="6" borderId="32" xfId="0" applyNumberFormat="1" applyFont="1" applyFill="1" applyBorder="1" applyAlignment="1" applyProtection="1">
      <alignment vertical="top" wrapText="1"/>
      <protection locked="0"/>
    </xf>
    <xf numFmtId="0" fontId="0" fillId="3" borderId="22" xfId="0" applyFont="1" applyFill="1" applyBorder="1" applyAlignment="1" applyProtection="1">
      <alignment vertical="top"/>
    </xf>
    <xf numFmtId="0" fontId="0" fillId="3" borderId="0" xfId="0" applyFont="1" applyFill="1" applyBorder="1" applyAlignment="1" applyProtection="1">
      <alignment vertical="top"/>
    </xf>
    <xf numFmtId="0" fontId="0" fillId="3" borderId="19" xfId="0" applyFont="1" applyFill="1" applyBorder="1" applyAlignment="1" applyProtection="1">
      <alignment vertical="top"/>
    </xf>
    <xf numFmtId="164" fontId="0" fillId="3" borderId="29" xfId="1" applyNumberFormat="1" applyFont="1" applyFill="1" applyBorder="1" applyAlignment="1" applyProtection="1">
      <alignment vertical="top"/>
    </xf>
    <xf numFmtId="0" fontId="0" fillId="3" borderId="21" xfId="0" applyFont="1" applyFill="1" applyBorder="1" applyAlignment="1" applyProtection="1">
      <alignment vertical="top"/>
    </xf>
    <xf numFmtId="1" fontId="0" fillId="3" borderId="29" xfId="1" applyNumberFormat="1" applyFont="1" applyFill="1" applyBorder="1" applyAlignment="1" applyProtection="1">
      <alignment vertical="top"/>
    </xf>
    <xf numFmtId="1" fontId="0" fillId="3" borderId="31" xfId="1" applyNumberFormat="1" applyFont="1" applyFill="1" applyBorder="1" applyAlignment="1" applyProtection="1">
      <alignment vertical="top"/>
    </xf>
    <xf numFmtId="164" fontId="0" fillId="3" borderId="31" xfId="1" applyNumberFormat="1" applyFont="1" applyFill="1" applyBorder="1" applyAlignment="1" applyProtection="1">
      <alignment vertical="top"/>
    </xf>
    <xf numFmtId="165" fontId="0" fillId="3" borderId="19" xfId="1" applyNumberFormat="1" applyFont="1" applyFill="1" applyBorder="1" applyAlignment="1" applyProtection="1">
      <alignment vertical="top"/>
    </xf>
    <xf numFmtId="164" fontId="0" fillId="0" borderId="7" xfId="1" applyNumberFormat="1" applyFont="1" applyFill="1" applyBorder="1" applyAlignment="1" applyProtection="1">
      <alignment vertical="top" shrinkToFit="1"/>
      <protection locked="0"/>
    </xf>
    <xf numFmtId="164" fontId="0" fillId="0" borderId="1" xfId="1" applyNumberFormat="1" applyFont="1" applyFill="1" applyBorder="1" applyAlignment="1" applyProtection="1">
      <alignment vertical="top" shrinkToFit="1"/>
      <protection locked="0"/>
    </xf>
    <xf numFmtId="165" fontId="0" fillId="6" borderId="15" xfId="1" applyNumberFormat="1" applyFont="1" applyFill="1" applyBorder="1" applyAlignment="1" applyProtection="1">
      <alignment vertical="top" shrinkToFit="1"/>
      <protection locked="0"/>
    </xf>
    <xf numFmtId="0" fontId="2" fillId="3" borderId="5" xfId="0" applyFont="1" applyFill="1" applyBorder="1" applyAlignment="1" applyProtection="1">
      <alignment shrinkToFit="1"/>
    </xf>
    <xf numFmtId="164" fontId="0" fillId="3" borderId="29" xfId="1" applyNumberFormat="1" applyFont="1" applyFill="1" applyBorder="1" applyAlignment="1" applyProtection="1">
      <alignment shrinkToFit="1"/>
    </xf>
    <xf numFmtId="164" fontId="0" fillId="3" borderId="31" xfId="1" applyNumberFormat="1" applyFont="1" applyFill="1" applyBorder="1" applyAlignment="1" applyProtection="1">
      <alignment shrinkToFit="1"/>
    </xf>
    <xf numFmtId="0" fontId="0" fillId="3" borderId="19" xfId="0" applyFont="1" applyFill="1" applyBorder="1" applyAlignment="1" applyProtection="1">
      <alignment shrinkToFit="1"/>
    </xf>
    <xf numFmtId="0" fontId="8" fillId="3" borderId="0" xfId="0" applyFont="1" applyFill="1" applyBorder="1" applyAlignment="1" applyProtection="1">
      <alignment shrinkToFit="1"/>
    </xf>
    <xf numFmtId="1" fontId="0" fillId="3" borderId="38" xfId="1" applyNumberFormat="1" applyFont="1" applyFill="1" applyBorder="1" applyAlignment="1" applyProtection="1">
      <alignment vertical="top"/>
    </xf>
    <xf numFmtId="1" fontId="0" fillId="3" borderId="39" xfId="1" applyNumberFormat="1" applyFont="1" applyFill="1" applyBorder="1" applyAlignment="1" applyProtection="1"/>
    <xf numFmtId="164" fontId="0" fillId="3" borderId="38" xfId="1" applyNumberFormat="1" applyFont="1" applyFill="1" applyBorder="1" applyAlignment="1" applyProtection="1">
      <alignment vertical="top"/>
    </xf>
    <xf numFmtId="164" fontId="0" fillId="3" borderId="38" xfId="1" applyNumberFormat="1" applyFont="1" applyFill="1" applyBorder="1" applyAlignment="1" applyProtection="1">
      <alignment shrinkToFit="1"/>
    </xf>
    <xf numFmtId="0" fontId="2" fillId="4" borderId="26" xfId="0" applyFont="1" applyFill="1" applyBorder="1" applyAlignment="1" applyProtection="1">
      <alignment vertical="center" wrapText="1"/>
    </xf>
    <xf numFmtId="0" fontId="2" fillId="4" borderId="17" xfId="0" applyFont="1" applyFill="1" applyBorder="1" applyAlignment="1" applyProtection="1">
      <alignment vertical="center" wrapText="1"/>
    </xf>
    <xf numFmtId="49" fontId="0" fillId="6" borderId="7" xfId="0" applyNumberFormat="1" applyFont="1" applyFill="1" applyBorder="1" applyAlignment="1" applyProtection="1">
      <alignment horizontal="left" vertical="top" wrapText="1"/>
      <protection locked="0"/>
    </xf>
    <xf numFmtId="0" fontId="2" fillId="4" borderId="1" xfId="0" applyFont="1" applyFill="1" applyBorder="1" applyAlignment="1" applyProtection="1">
      <alignment vertical="center" wrapText="1"/>
    </xf>
    <xf numFmtId="0" fontId="2" fillId="4" borderId="36" xfId="0" applyFont="1" applyFill="1" applyBorder="1" applyAlignment="1" applyProtection="1">
      <alignment horizontal="center" vertical="center" wrapText="1"/>
    </xf>
    <xf numFmtId="164" fontId="11" fillId="0" borderId="37" xfId="0" applyNumberFormat="1" applyFont="1" applyFill="1" applyBorder="1" applyAlignment="1" applyProtection="1">
      <alignment horizontal="right" vertical="top" shrinkToFit="1"/>
      <protection locked="0"/>
    </xf>
    <xf numFmtId="164" fontId="11" fillId="0" borderId="40" xfId="0" applyNumberFormat="1" applyFont="1" applyFill="1" applyBorder="1" applyAlignment="1" applyProtection="1">
      <alignment horizontal="right" vertical="top" shrinkToFit="1"/>
      <protection locked="0"/>
    </xf>
    <xf numFmtId="164" fontId="11" fillId="0" borderId="16" xfId="0" applyNumberFormat="1" applyFont="1" applyFill="1" applyBorder="1" applyAlignment="1" applyProtection="1">
      <alignment horizontal="right" vertical="top" shrinkToFit="1"/>
      <protection locked="0"/>
    </xf>
    <xf numFmtId="164" fontId="2" fillId="7" borderId="28" xfId="1" applyNumberFormat="1" applyFont="1" applyFill="1" applyBorder="1" applyAlignment="1" applyProtection="1">
      <alignment vertical="top" shrinkToFit="1"/>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wrapText="1"/>
    </xf>
    <xf numFmtId="0" fontId="2" fillId="4" borderId="16" xfId="0" applyFont="1" applyFill="1" applyBorder="1" applyAlignment="1" applyProtection="1">
      <alignment vertical="center" wrapText="1"/>
    </xf>
    <xf numFmtId="164" fontId="0" fillId="3" borderId="43" xfId="1" applyNumberFormat="1" applyFont="1" applyFill="1" applyBorder="1" applyAlignment="1" applyProtection="1">
      <alignment vertical="top"/>
    </xf>
    <xf numFmtId="164" fontId="0" fillId="3" borderId="43" xfId="1" applyNumberFormat="1" applyFont="1" applyFill="1" applyBorder="1" applyAlignment="1" applyProtection="1">
      <alignment shrinkToFit="1"/>
    </xf>
    <xf numFmtId="164" fontId="2" fillId="5" borderId="6" xfId="1" applyNumberFormat="1" applyFont="1" applyFill="1" applyBorder="1" applyAlignment="1" applyProtection="1"/>
    <xf numFmtId="0" fontId="0" fillId="0" borderId="0" xfId="0" applyProtection="1"/>
    <xf numFmtId="0" fontId="0" fillId="0" borderId="0" xfId="0" applyAlignment="1" applyProtection="1"/>
    <xf numFmtId="0" fontId="3" fillId="0" borderId="0" xfId="0" applyFont="1" applyAlignment="1" applyProtection="1"/>
    <xf numFmtId="0" fontId="0" fillId="3" borderId="9" xfId="0" applyFont="1" applyFill="1" applyBorder="1" applyProtection="1"/>
    <xf numFmtId="49" fontId="0" fillId="6" borderId="7" xfId="0" applyNumberFormat="1" applyFont="1" applyFill="1" applyBorder="1" applyAlignment="1" applyProtection="1">
      <alignment horizontal="left" vertical="top" wrapText="1"/>
    </xf>
    <xf numFmtId="164" fontId="0" fillId="0" borderId="7" xfId="1" applyNumberFormat="1" applyFont="1" applyFill="1" applyBorder="1" applyAlignment="1" applyProtection="1">
      <alignment vertical="top" shrinkToFit="1"/>
    </xf>
    <xf numFmtId="49" fontId="0" fillId="6" borderId="2" xfId="0" applyNumberFormat="1" applyFont="1" applyFill="1" applyBorder="1" applyAlignment="1" applyProtection="1">
      <alignment vertical="top" wrapText="1"/>
    </xf>
    <xf numFmtId="164" fontId="11" fillId="0" borderId="37" xfId="0" applyNumberFormat="1" applyFont="1" applyFill="1" applyBorder="1" applyAlignment="1" applyProtection="1">
      <alignment horizontal="right" vertical="top" shrinkToFit="1"/>
    </xf>
    <xf numFmtId="164" fontId="11" fillId="0" borderId="40" xfId="0" applyNumberFormat="1" applyFont="1" applyFill="1" applyBorder="1" applyAlignment="1" applyProtection="1">
      <alignment horizontal="right" vertical="top" shrinkToFit="1"/>
    </xf>
    <xf numFmtId="164" fontId="11" fillId="0" borderId="16" xfId="0" applyNumberFormat="1" applyFont="1" applyFill="1" applyBorder="1" applyAlignment="1" applyProtection="1">
      <alignment horizontal="right" vertical="top" shrinkToFit="1"/>
    </xf>
    <xf numFmtId="0" fontId="0" fillId="6" borderId="34" xfId="0" applyFont="1" applyFill="1" applyBorder="1" applyAlignment="1" applyProtection="1">
      <alignment vertical="top"/>
    </xf>
    <xf numFmtId="164" fontId="0" fillId="9" borderId="46" xfId="1" applyNumberFormat="1" applyFont="1" applyFill="1" applyBorder="1" applyAlignment="1" applyProtection="1">
      <alignment vertical="top" shrinkToFit="1"/>
    </xf>
    <xf numFmtId="0" fontId="0" fillId="3" borderId="27" xfId="0" applyFont="1" applyFill="1" applyBorder="1" applyProtection="1"/>
    <xf numFmtId="0" fontId="0" fillId="3" borderId="28" xfId="0" applyFont="1" applyFill="1" applyBorder="1" applyAlignment="1" applyProtection="1">
      <alignment vertical="top"/>
    </xf>
    <xf numFmtId="165" fontId="2" fillId="7" borderId="28" xfId="1" applyNumberFormat="1" applyFont="1" applyFill="1" applyBorder="1" applyAlignment="1" applyProtection="1">
      <alignment vertical="top" shrinkToFit="1"/>
    </xf>
    <xf numFmtId="0" fontId="2" fillId="3" borderId="27" xfId="0" applyFont="1" applyFill="1" applyBorder="1" applyAlignment="1" applyProtection="1">
      <alignment vertical="top"/>
    </xf>
    <xf numFmtId="164" fontId="0" fillId="9" borderId="2" xfId="0" applyNumberFormat="1" applyFill="1" applyBorder="1" applyProtection="1"/>
    <xf numFmtId="0" fontId="5" fillId="0" borderId="44" xfId="0" applyFont="1" applyFill="1" applyBorder="1" applyAlignment="1" applyProtection="1">
      <alignment vertical="top"/>
    </xf>
    <xf numFmtId="0" fontId="0" fillId="6" borderId="34" xfId="0" applyFont="1" applyFill="1" applyBorder="1" applyAlignment="1" applyProtection="1">
      <alignment vertical="top"/>
      <protection locked="0"/>
    </xf>
    <xf numFmtId="0" fontId="0" fillId="3" borderId="0" xfId="0" applyFont="1" applyFill="1" applyBorder="1" applyProtection="1">
      <protection locked="0"/>
    </xf>
    <xf numFmtId="0" fontId="0" fillId="3" borderId="22" xfId="0"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164" fontId="0" fillId="9" borderId="15" xfId="1" applyNumberFormat="1" applyFont="1" applyFill="1" applyBorder="1" applyAlignment="1" applyProtection="1">
      <alignment vertical="top" shrinkToFit="1"/>
      <protection locked="0"/>
    </xf>
    <xf numFmtId="164" fontId="0" fillId="9" borderId="46" xfId="1" applyNumberFormat="1" applyFont="1" applyFill="1" applyBorder="1" applyAlignment="1" applyProtection="1">
      <alignment vertical="top" shrinkToFit="1"/>
      <protection locked="0"/>
    </xf>
    <xf numFmtId="0" fontId="0" fillId="0" borderId="44" xfId="0" applyFont="1" applyBorder="1" applyAlignment="1" applyProtection="1">
      <alignment vertical="top"/>
      <protection locked="0"/>
    </xf>
    <xf numFmtId="0" fontId="0" fillId="0" borderId="45" xfId="0" applyFont="1" applyBorder="1" applyAlignment="1" applyProtection="1">
      <alignment vertical="top"/>
      <protection locked="0"/>
    </xf>
    <xf numFmtId="0" fontId="5" fillId="0" borderId="44" xfId="0" applyFont="1" applyFill="1" applyBorder="1" applyAlignment="1" applyProtection="1">
      <alignment vertical="top"/>
      <protection locked="0"/>
    </xf>
    <xf numFmtId="164" fontId="9" fillId="8" borderId="34" xfId="0" applyNumberFormat="1" applyFont="1" applyFill="1" applyBorder="1" applyAlignment="1" applyProtection="1">
      <alignment horizontal="right"/>
      <protection locked="0"/>
    </xf>
    <xf numFmtId="0" fontId="8" fillId="3" borderId="0" xfId="0" applyFont="1" applyFill="1" applyBorder="1" applyAlignment="1" applyProtection="1">
      <alignment shrinkToFit="1"/>
      <protection locked="0"/>
    </xf>
    <xf numFmtId="164" fontId="0" fillId="9" borderId="2" xfId="0" applyNumberFormat="1" applyFill="1" applyBorder="1" applyProtection="1">
      <protection locked="0"/>
    </xf>
    <xf numFmtId="0" fontId="0" fillId="0" borderId="3" xfId="0" applyBorder="1" applyAlignment="1" applyProtection="1">
      <alignment shrinkToFit="1"/>
      <protection locked="0"/>
    </xf>
    <xf numFmtId="0" fontId="0" fillId="0" borderId="0" xfId="0" applyProtection="1">
      <protection locked="0"/>
    </xf>
    <xf numFmtId="165" fontId="0" fillId="6" borderId="30" xfId="1" applyNumberFormat="1" applyFont="1" applyFill="1" applyBorder="1" applyAlignment="1" applyProtection="1">
      <alignment vertical="top" shrinkToFit="1"/>
    </xf>
    <xf numFmtId="165" fontId="0" fillId="6" borderId="8" xfId="1" applyNumberFormat="1" applyFont="1" applyFill="1" applyBorder="1" applyAlignment="1" applyProtection="1">
      <alignment vertical="top" shrinkToFit="1"/>
      <protection locked="0"/>
    </xf>
    <xf numFmtId="165" fontId="0" fillId="6" borderId="12" xfId="1" applyNumberFormat="1" applyFont="1" applyFill="1" applyBorder="1" applyAlignment="1" applyProtection="1">
      <alignment vertical="top" shrinkToFit="1"/>
      <protection locked="0"/>
    </xf>
    <xf numFmtId="165" fontId="0" fillId="6" borderId="14" xfId="1" applyNumberFormat="1" applyFont="1" applyFill="1" applyBorder="1" applyAlignment="1" applyProtection="1">
      <alignment vertical="top" shrinkToFit="1"/>
      <protection locked="0"/>
    </xf>
    <xf numFmtId="165" fontId="0" fillId="6" borderId="33" xfId="1" applyNumberFormat="1" applyFont="1" applyFill="1" applyBorder="1" applyAlignment="1" applyProtection="1">
      <alignment vertical="top" shrinkToFit="1"/>
      <protection locked="0"/>
    </xf>
    <xf numFmtId="165" fontId="0" fillId="6" borderId="28" xfId="1" applyNumberFormat="1" applyFont="1" applyFill="1" applyBorder="1" applyAlignment="1" applyProtection="1">
      <alignment vertical="top" shrinkToFit="1"/>
      <protection locked="0"/>
    </xf>
    <xf numFmtId="164" fontId="0" fillId="9" borderId="30" xfId="1" applyNumberFormat="1" applyFont="1" applyFill="1" applyBorder="1" applyAlignment="1" applyProtection="1">
      <alignment vertical="top" shrinkToFit="1"/>
    </xf>
    <xf numFmtId="164" fontId="0" fillId="9" borderId="8" xfId="1" applyNumberFormat="1" applyFont="1" applyFill="1" applyBorder="1" applyAlignment="1" applyProtection="1">
      <alignment vertical="top" shrinkToFit="1"/>
      <protection locked="0"/>
    </xf>
    <xf numFmtId="164" fontId="0" fillId="9" borderId="12" xfId="1" applyNumberFormat="1" applyFont="1" applyFill="1" applyBorder="1" applyAlignment="1" applyProtection="1">
      <alignment vertical="top" shrinkToFit="1"/>
      <protection locked="0"/>
    </xf>
    <xf numFmtId="164" fontId="0" fillId="9" borderId="14" xfId="1" applyNumberFormat="1" applyFont="1" applyFill="1" applyBorder="1" applyAlignment="1" applyProtection="1">
      <alignment vertical="top" shrinkToFit="1"/>
      <protection locked="0"/>
    </xf>
    <xf numFmtId="164" fontId="0" fillId="2" borderId="54" xfId="0" applyNumberFormat="1" applyFill="1" applyBorder="1" applyProtection="1"/>
    <xf numFmtId="0" fontId="10" fillId="5" borderId="2" xfId="0" applyFont="1" applyFill="1" applyBorder="1" applyAlignment="1" applyProtection="1">
      <alignment horizontal="center"/>
    </xf>
    <xf numFmtId="0" fontId="12" fillId="10" borderId="52" xfId="0" applyFont="1" applyFill="1" applyBorder="1" applyAlignment="1" applyProtection="1">
      <alignment vertical="center" wrapText="1"/>
    </xf>
    <xf numFmtId="164" fontId="14" fillId="10" borderId="53" xfId="0" applyNumberFormat="1" applyFont="1" applyFill="1" applyBorder="1" applyAlignment="1" applyProtection="1">
      <alignment horizontal="center"/>
    </xf>
    <xf numFmtId="0" fontId="3" fillId="3" borderId="53" xfId="0" applyFont="1" applyFill="1" applyBorder="1" applyProtection="1"/>
    <xf numFmtId="0" fontId="12" fillId="10" borderId="33" xfId="0" applyFont="1" applyFill="1" applyBorder="1" applyAlignment="1" applyProtection="1">
      <alignment vertical="center" wrapText="1"/>
    </xf>
    <xf numFmtId="164" fontId="14" fillId="10" borderId="57" xfId="0" applyNumberFormat="1" applyFont="1" applyFill="1" applyBorder="1" applyAlignment="1" applyProtection="1">
      <alignment horizontal="center"/>
    </xf>
    <xf numFmtId="0" fontId="3" fillId="3" borderId="57" xfId="0" applyFont="1" applyFill="1" applyBorder="1" applyProtection="1"/>
    <xf numFmtId="0" fontId="0" fillId="3" borderId="48" xfId="0" applyFont="1" applyFill="1" applyBorder="1" applyProtection="1"/>
    <xf numFmtId="0" fontId="4" fillId="2" borderId="47" xfId="0" applyFont="1" applyFill="1" applyBorder="1" applyAlignment="1" applyProtection="1"/>
    <xf numFmtId="164" fontId="13" fillId="2" borderId="48" xfId="0" applyNumberFormat="1" applyFont="1" applyFill="1" applyBorder="1" applyAlignment="1" applyProtection="1">
      <alignment horizontal="center"/>
    </xf>
    <xf numFmtId="164" fontId="0" fillId="2" borderId="49" xfId="0" applyNumberFormat="1" applyFill="1" applyBorder="1" applyProtection="1"/>
    <xf numFmtId="164" fontId="0" fillId="11" borderId="17" xfId="0" applyNumberFormat="1" applyFill="1" applyBorder="1" applyProtection="1"/>
    <xf numFmtId="0" fontId="0" fillId="0" borderId="0" xfId="0" applyBorder="1" applyProtection="1"/>
    <xf numFmtId="164" fontId="0" fillId="2" borderId="44" xfId="0" applyNumberFormat="1" applyFill="1" applyBorder="1" applyAlignment="1" applyProtection="1"/>
    <xf numFmtId="164" fontId="0" fillId="2" borderId="45" xfId="0" applyNumberFormat="1" applyFill="1" applyBorder="1" applyAlignment="1" applyProtection="1"/>
    <xf numFmtId="164" fontId="3" fillId="10" borderId="48" xfId="0" applyNumberFormat="1" applyFont="1" applyFill="1" applyBorder="1" applyAlignment="1" applyProtection="1"/>
    <xf numFmtId="164" fontId="3" fillId="10" borderId="49" xfId="0" applyNumberFormat="1" applyFont="1" applyFill="1" applyBorder="1" applyAlignment="1" applyProtection="1"/>
    <xf numFmtId="0" fontId="0" fillId="11" borderId="27" xfId="0" applyFill="1" applyBorder="1" applyAlignment="1" applyProtection="1"/>
    <xf numFmtId="0" fontId="0" fillId="3" borderId="23" xfId="0" applyFont="1" applyFill="1" applyBorder="1" applyAlignment="1" applyProtection="1">
      <alignment vertical="center"/>
    </xf>
    <xf numFmtId="0" fontId="0" fillId="3" borderId="26" xfId="0" applyFont="1" applyFill="1" applyBorder="1" applyAlignment="1" applyProtection="1">
      <alignment vertical="center"/>
    </xf>
    <xf numFmtId="0" fontId="4" fillId="4" borderId="24" xfId="0" applyFont="1" applyFill="1" applyBorder="1" applyAlignment="1" applyProtection="1">
      <protection locked="0"/>
    </xf>
    <xf numFmtId="164" fontId="5" fillId="4" borderId="0" xfId="0" applyNumberFormat="1" applyFont="1" applyFill="1" applyBorder="1" applyProtection="1">
      <protection locked="0"/>
    </xf>
    <xf numFmtId="9" fontId="9" fillId="4" borderId="25" xfId="0" applyNumberFormat="1" applyFont="1" applyFill="1" applyBorder="1" applyAlignment="1" applyProtection="1">
      <alignment horizontal="right"/>
      <protection locked="0"/>
    </xf>
    <xf numFmtId="0" fontId="0" fillId="4" borderId="26" xfId="0" applyFont="1" applyFill="1" applyBorder="1" applyProtection="1"/>
    <xf numFmtId="1" fontId="2" fillId="4" borderId="27" xfId="1" applyNumberFormat="1" applyFont="1" applyFill="1" applyBorder="1" applyAlignment="1" applyProtection="1"/>
    <xf numFmtId="1" fontId="2" fillId="4" borderId="17" xfId="1" applyNumberFormat="1" applyFont="1" applyFill="1" applyBorder="1" applyAlignment="1" applyProtection="1"/>
    <xf numFmtId="0" fontId="4" fillId="3" borderId="41" xfId="0" applyFont="1" applyFill="1" applyBorder="1" applyAlignment="1" applyProtection="1"/>
    <xf numFmtId="0" fontId="4" fillId="3" borderId="41" xfId="0" applyFont="1" applyFill="1" applyBorder="1" applyAlignment="1" applyProtection="1">
      <protection locked="0"/>
    </xf>
    <xf numFmtId="0" fontId="4" fillId="3" borderId="46" xfId="0" applyFont="1" applyFill="1" applyBorder="1" applyAlignment="1" applyProtection="1">
      <protection locked="0"/>
    </xf>
    <xf numFmtId="0" fontId="0" fillId="3" borderId="4" xfId="0" applyFont="1" applyFill="1" applyBorder="1" applyProtection="1"/>
    <xf numFmtId="0" fontId="0" fillId="3" borderId="22" xfId="0" applyFont="1" applyFill="1" applyBorder="1" applyProtection="1"/>
    <xf numFmtId="0" fontId="0" fillId="4" borderId="0" xfId="0" applyFont="1" applyFill="1" applyBorder="1" applyAlignment="1" applyProtection="1">
      <alignment vertical="center"/>
    </xf>
    <xf numFmtId="0" fontId="2" fillId="4" borderId="0" xfId="0" applyFont="1" applyFill="1" applyBorder="1" applyAlignment="1" applyProtection="1">
      <alignment horizontal="center" vertical="center" wrapText="1"/>
    </xf>
    <xf numFmtId="9" fontId="9" fillId="4" borderId="0" xfId="0" applyNumberFormat="1" applyFont="1" applyFill="1" applyBorder="1" applyAlignment="1" applyProtection="1">
      <alignment horizontal="right"/>
    </xf>
    <xf numFmtId="164" fontId="5" fillId="4" borderId="0" xfId="0" applyNumberFormat="1" applyFont="1" applyFill="1" applyBorder="1" applyProtection="1"/>
    <xf numFmtId="9" fontId="9" fillId="4" borderId="0" xfId="0" applyNumberFormat="1" applyFont="1" applyFill="1" applyBorder="1" applyAlignment="1" applyProtection="1">
      <alignment horizontal="right"/>
      <protection locked="0"/>
    </xf>
    <xf numFmtId="0" fontId="10" fillId="4" borderId="23" xfId="0" applyFont="1" applyFill="1" applyBorder="1" applyAlignment="1" applyProtection="1">
      <alignment horizontal="center" vertical="center" wrapText="1"/>
    </xf>
    <xf numFmtId="0" fontId="0" fillId="4" borderId="19" xfId="0" applyFont="1" applyFill="1" applyBorder="1" applyAlignment="1" applyProtection="1">
      <alignment vertical="center"/>
    </xf>
    <xf numFmtId="0" fontId="10" fillId="4" borderId="24" xfId="0" applyFont="1" applyFill="1" applyBorder="1" applyAlignment="1" applyProtection="1">
      <alignment horizontal="center" vertical="center"/>
    </xf>
    <xf numFmtId="0" fontId="2" fillId="4" borderId="25" xfId="0" applyFont="1" applyFill="1" applyBorder="1" applyAlignment="1" applyProtection="1">
      <alignment horizontal="center" vertical="center" wrapText="1"/>
    </xf>
    <xf numFmtId="0" fontId="4" fillId="4" borderId="24" xfId="0" applyFont="1" applyFill="1" applyBorder="1" applyAlignment="1" applyProtection="1"/>
    <xf numFmtId="9" fontId="9" fillId="4" borderId="25" xfId="0" applyNumberFormat="1" applyFont="1" applyFill="1" applyBorder="1" applyAlignment="1" applyProtection="1">
      <alignment horizontal="right"/>
    </xf>
    <xf numFmtId="0" fontId="0" fillId="4" borderId="27" xfId="0" applyFont="1" applyFill="1" applyBorder="1" applyProtection="1"/>
    <xf numFmtId="0" fontId="0" fillId="4" borderId="4" xfId="0" applyFont="1" applyFill="1" applyBorder="1" applyProtection="1"/>
    <xf numFmtId="0" fontId="0" fillId="4" borderId="5" xfId="0" applyFont="1" applyFill="1" applyBorder="1" applyProtection="1"/>
    <xf numFmtId="1" fontId="2" fillId="4" borderId="5" xfId="1" applyNumberFormat="1" applyFont="1" applyFill="1" applyBorder="1" applyAlignment="1" applyProtection="1"/>
    <xf numFmtId="1" fontId="2" fillId="4" borderId="59" xfId="1" applyNumberFormat="1" applyFont="1" applyFill="1" applyBorder="1" applyAlignment="1" applyProtection="1"/>
    <xf numFmtId="0" fontId="3" fillId="0" borderId="0" xfId="0" applyFont="1" applyAlignment="1">
      <alignment vertical="top" wrapText="1"/>
    </xf>
    <xf numFmtId="0" fontId="4" fillId="2" borderId="52" xfId="0" applyFont="1" applyFill="1" applyBorder="1" applyAlignment="1" applyProtection="1"/>
    <xf numFmtId="164" fontId="13" fillId="2" borderId="53" xfId="0" applyNumberFormat="1" applyFont="1" applyFill="1" applyBorder="1" applyAlignment="1" applyProtection="1">
      <alignment horizontal="center"/>
    </xf>
    <xf numFmtId="0" fontId="0" fillId="3" borderId="53" xfId="0" applyFont="1" applyFill="1" applyBorder="1" applyProtection="1"/>
    <xf numFmtId="164" fontId="0" fillId="2" borderId="32" xfId="0" applyNumberFormat="1" applyFill="1" applyBorder="1" applyProtection="1"/>
    <xf numFmtId="164" fontId="0" fillId="2" borderId="56" xfId="0" applyNumberFormat="1" applyFill="1" applyBorder="1" applyProtection="1"/>
    <xf numFmtId="0" fontId="0" fillId="3" borderId="25" xfId="0" applyFont="1" applyFill="1" applyBorder="1" applyAlignment="1" applyProtection="1">
      <alignment vertical="top"/>
      <protection locked="0"/>
    </xf>
    <xf numFmtId="164" fontId="0" fillId="0" borderId="48" xfId="1" applyNumberFormat="1" applyFont="1" applyFill="1" applyBorder="1" applyAlignment="1" applyProtection="1">
      <alignment vertical="top" shrinkToFit="1"/>
      <protection locked="0"/>
    </xf>
    <xf numFmtId="0" fontId="12" fillId="0" borderId="0" xfId="0" applyFont="1" applyFill="1" applyBorder="1" applyAlignment="1" applyProtection="1">
      <alignment vertical="center" wrapText="1"/>
    </xf>
    <xf numFmtId="164" fontId="14" fillId="0" borderId="0" xfId="0" applyNumberFormat="1" applyFont="1" applyFill="1" applyBorder="1" applyAlignment="1" applyProtection="1">
      <alignment horizontal="center"/>
    </xf>
    <xf numFmtId="0" fontId="3" fillId="0" borderId="0" xfId="0" applyFont="1" applyFill="1" applyBorder="1" applyProtection="1"/>
    <xf numFmtId="164" fontId="3" fillId="0" borderId="0" xfId="0" applyNumberFormat="1" applyFont="1" applyFill="1" applyBorder="1" applyProtection="1"/>
    <xf numFmtId="0" fontId="0" fillId="0" borderId="0" xfId="0" applyFill="1" applyBorder="1" applyProtection="1"/>
    <xf numFmtId="0" fontId="0" fillId="0" borderId="0" xfId="0" applyFill="1" applyBorder="1" applyAlignment="1" applyProtection="1"/>
    <xf numFmtId="164" fontId="0" fillId="0" borderId="0" xfId="0" applyNumberFormat="1" applyFill="1" applyBorder="1" applyProtection="1"/>
    <xf numFmtId="0" fontId="0" fillId="0" borderId="0" xfId="0" applyFill="1" applyProtection="1"/>
    <xf numFmtId="0" fontId="0" fillId="0" borderId="0" xfId="0" applyAlignment="1">
      <alignment wrapText="1"/>
    </xf>
    <xf numFmtId="0" fontId="10" fillId="5" borderId="2" xfId="0" applyFont="1" applyFill="1" applyBorder="1" applyAlignment="1" applyProtection="1">
      <alignment horizontal="center"/>
    </xf>
    <xf numFmtId="0" fontId="5" fillId="0" borderId="44" xfId="0" applyFont="1" applyFill="1" applyBorder="1" applyAlignment="1" applyProtection="1">
      <alignment vertical="top" wrapText="1"/>
      <protection locked="0"/>
    </xf>
    <xf numFmtId="164" fontId="0" fillId="11" borderId="45" xfId="0" applyNumberFormat="1" applyFill="1" applyBorder="1" applyAlignment="1" applyProtection="1"/>
    <xf numFmtId="164" fontId="0" fillId="11" borderId="54" xfId="0" applyNumberFormat="1" applyFill="1" applyBorder="1" applyProtection="1"/>
    <xf numFmtId="164" fontId="14" fillId="2" borderId="48" xfId="0" applyNumberFormat="1" applyFont="1" applyFill="1" applyBorder="1" applyAlignment="1" applyProtection="1">
      <alignment horizontal="center"/>
    </xf>
    <xf numFmtId="0" fontId="10" fillId="0" borderId="0" xfId="0" applyFont="1" applyFill="1" applyBorder="1" applyAlignment="1" applyProtection="1"/>
    <xf numFmtId="0" fontId="13" fillId="3" borderId="21" xfId="0" applyFont="1" applyFill="1" applyBorder="1" applyAlignment="1" applyProtection="1">
      <alignment vertical="center"/>
    </xf>
    <xf numFmtId="0" fontId="13" fillId="3" borderId="28" xfId="0" applyFont="1" applyFill="1" applyBorder="1" applyAlignment="1" applyProtection="1">
      <alignment vertical="center"/>
    </xf>
    <xf numFmtId="0" fontId="14" fillId="3" borderId="10"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164" fontId="13" fillId="3" borderId="7" xfId="1" applyNumberFormat="1" applyFont="1" applyFill="1" applyBorder="1" applyAlignment="1" applyProtection="1">
      <alignment vertical="top" shrinkToFit="1"/>
    </xf>
    <xf numFmtId="0" fontId="13" fillId="3" borderId="22" xfId="0" applyFont="1" applyFill="1" applyBorder="1" applyAlignment="1" applyProtection="1">
      <alignment vertical="top"/>
    </xf>
    <xf numFmtId="165" fontId="13" fillId="3" borderId="30" xfId="1" applyNumberFormat="1" applyFont="1" applyFill="1" applyBorder="1" applyAlignment="1" applyProtection="1">
      <alignment vertical="top" shrinkToFit="1"/>
    </xf>
    <xf numFmtId="0" fontId="13" fillId="3" borderId="0" xfId="0" applyFont="1" applyFill="1" applyBorder="1" applyAlignment="1" applyProtection="1">
      <alignment vertical="top"/>
    </xf>
    <xf numFmtId="164" fontId="13" fillId="3" borderId="30" xfId="1" applyNumberFormat="1" applyFont="1" applyFill="1" applyBorder="1" applyAlignment="1" applyProtection="1">
      <alignment vertical="top" shrinkToFit="1"/>
    </xf>
    <xf numFmtId="164" fontId="13" fillId="3" borderId="46" xfId="1" applyNumberFormat="1" applyFont="1" applyFill="1" applyBorder="1" applyAlignment="1" applyProtection="1">
      <alignment vertical="top" shrinkToFit="1"/>
    </xf>
    <xf numFmtId="164" fontId="13" fillId="3" borderId="7" xfId="1" applyNumberFormat="1" applyFont="1" applyFill="1" applyBorder="1" applyAlignment="1" applyProtection="1">
      <alignment vertical="top" shrinkToFit="1"/>
      <protection locked="0"/>
    </xf>
    <xf numFmtId="0" fontId="13" fillId="3" borderId="22" xfId="0" applyFont="1" applyFill="1" applyBorder="1" applyAlignment="1" applyProtection="1">
      <alignment vertical="top"/>
      <protection locked="0"/>
    </xf>
    <xf numFmtId="165" fontId="13" fillId="3" borderId="8" xfId="1" applyNumberFormat="1" applyFont="1" applyFill="1" applyBorder="1" applyAlignment="1" applyProtection="1">
      <alignment vertical="top" shrinkToFit="1"/>
      <protection locked="0"/>
    </xf>
    <xf numFmtId="165" fontId="13" fillId="3" borderId="12" xfId="1" applyNumberFormat="1" applyFont="1" applyFill="1" applyBorder="1" applyAlignment="1" applyProtection="1">
      <alignment vertical="top" shrinkToFit="1"/>
      <protection locked="0"/>
    </xf>
    <xf numFmtId="0" fontId="13" fillId="3" borderId="0" xfId="0" applyFont="1" applyFill="1" applyBorder="1" applyAlignment="1" applyProtection="1">
      <alignment vertical="top"/>
      <protection locked="0"/>
    </xf>
    <xf numFmtId="164" fontId="13" fillId="3" borderId="8" xfId="1" applyNumberFormat="1" applyFont="1" applyFill="1" applyBorder="1" applyAlignment="1" applyProtection="1">
      <alignment vertical="top" shrinkToFit="1"/>
      <protection locked="0"/>
    </xf>
    <xf numFmtId="164" fontId="13" fillId="3" borderId="12" xfId="1" applyNumberFormat="1" applyFont="1" applyFill="1" applyBorder="1" applyAlignment="1" applyProtection="1">
      <alignment vertical="top" shrinkToFit="1"/>
      <protection locked="0"/>
    </xf>
    <xf numFmtId="164" fontId="13" fillId="3" borderId="46" xfId="1" applyNumberFormat="1" applyFont="1" applyFill="1" applyBorder="1" applyAlignment="1" applyProtection="1">
      <alignment vertical="top" shrinkToFit="1"/>
      <protection locked="0"/>
    </xf>
    <xf numFmtId="165" fontId="13" fillId="3" borderId="15" xfId="1" applyNumberFormat="1" applyFont="1" applyFill="1" applyBorder="1" applyAlignment="1" applyProtection="1">
      <alignment vertical="top" shrinkToFit="1"/>
      <protection locked="0"/>
    </xf>
    <xf numFmtId="165" fontId="13" fillId="3" borderId="14" xfId="1" applyNumberFormat="1" applyFont="1" applyFill="1" applyBorder="1" applyAlignment="1" applyProtection="1">
      <alignment vertical="top" shrinkToFit="1"/>
      <protection locked="0"/>
    </xf>
    <xf numFmtId="164" fontId="13" fillId="3" borderId="15" xfId="1" applyNumberFormat="1" applyFont="1" applyFill="1" applyBorder="1" applyAlignment="1" applyProtection="1">
      <alignment vertical="top" shrinkToFit="1"/>
      <protection locked="0"/>
    </xf>
    <xf numFmtId="164" fontId="13" fillId="3" borderId="14" xfId="1" applyNumberFormat="1" applyFont="1" applyFill="1" applyBorder="1" applyAlignment="1" applyProtection="1">
      <alignment vertical="top" shrinkToFit="1"/>
      <protection locked="0"/>
    </xf>
    <xf numFmtId="164" fontId="13" fillId="3" borderId="48" xfId="1" applyNumberFormat="1" applyFont="1" applyFill="1" applyBorder="1" applyAlignment="1" applyProtection="1">
      <alignment vertical="top" shrinkToFit="1"/>
      <protection locked="0"/>
    </xf>
    <xf numFmtId="165" fontId="13" fillId="3" borderId="48" xfId="1" applyNumberFormat="1" applyFont="1" applyFill="1" applyBorder="1" applyAlignment="1" applyProtection="1">
      <alignment vertical="top" shrinkToFit="1"/>
      <protection locked="0"/>
    </xf>
    <xf numFmtId="164" fontId="13" fillId="3" borderId="47" xfId="1" applyNumberFormat="1" applyFont="1" applyFill="1" applyBorder="1" applyAlignment="1" applyProtection="1">
      <alignment vertical="top" shrinkToFit="1"/>
      <protection locked="0"/>
    </xf>
    <xf numFmtId="164" fontId="13" fillId="3" borderId="49" xfId="1" applyNumberFormat="1" applyFont="1" applyFill="1" applyBorder="1" applyAlignment="1" applyProtection="1">
      <alignment vertical="top" shrinkToFit="1"/>
      <protection locked="0"/>
    </xf>
    <xf numFmtId="164" fontId="13" fillId="3" borderId="53" xfId="1" applyNumberFormat="1" applyFont="1" applyFill="1" applyBorder="1" applyAlignment="1" applyProtection="1">
      <alignment vertical="top" shrinkToFit="1"/>
      <protection locked="0"/>
    </xf>
    <xf numFmtId="165" fontId="13" fillId="3" borderId="53" xfId="1" applyNumberFormat="1" applyFont="1" applyFill="1" applyBorder="1" applyAlignment="1" applyProtection="1">
      <alignment vertical="top" shrinkToFit="1"/>
      <protection locked="0"/>
    </xf>
    <xf numFmtId="0" fontId="13" fillId="3" borderId="25" xfId="0" applyFont="1" applyFill="1" applyBorder="1" applyAlignment="1" applyProtection="1">
      <alignment vertical="top"/>
      <protection locked="0"/>
    </xf>
    <xf numFmtId="164" fontId="13" fillId="3" borderId="1" xfId="1" applyNumberFormat="1" applyFont="1" applyFill="1" applyBorder="1" applyAlignment="1" applyProtection="1">
      <alignment vertical="top" shrinkToFit="1"/>
      <protection locked="0"/>
    </xf>
    <xf numFmtId="165" fontId="13" fillId="3" borderId="33" xfId="1" applyNumberFormat="1" applyFont="1" applyFill="1" applyBorder="1" applyAlignment="1" applyProtection="1">
      <alignment vertical="top" shrinkToFit="1"/>
      <protection locked="0"/>
    </xf>
    <xf numFmtId="165" fontId="13" fillId="3" borderId="28" xfId="1" applyNumberFormat="1" applyFont="1" applyFill="1" applyBorder="1" applyAlignment="1" applyProtection="1">
      <alignment vertical="top" shrinkToFit="1"/>
      <protection locked="0"/>
    </xf>
    <xf numFmtId="165" fontId="13" fillId="3" borderId="26" xfId="1" applyNumberFormat="1" applyFont="1" applyFill="1" applyBorder="1" applyAlignment="1" applyProtection="1">
      <alignment vertical="top"/>
    </xf>
    <xf numFmtId="0" fontId="13" fillId="3" borderId="28" xfId="0" applyFont="1" applyFill="1" applyBorder="1" applyAlignment="1" applyProtection="1">
      <alignment vertical="top"/>
    </xf>
    <xf numFmtId="165" fontId="14" fillId="3" borderId="28" xfId="1" applyNumberFormat="1" applyFont="1" applyFill="1" applyBorder="1" applyAlignment="1" applyProtection="1">
      <alignment vertical="top" shrinkToFit="1"/>
    </xf>
    <xf numFmtId="0" fontId="14" fillId="3" borderId="27" xfId="0" applyFont="1" applyFill="1" applyBorder="1" applyAlignment="1" applyProtection="1">
      <alignment vertical="top"/>
    </xf>
    <xf numFmtId="164" fontId="14" fillId="3" borderId="28" xfId="1" applyNumberFormat="1" applyFont="1" applyFill="1" applyBorder="1" applyAlignment="1" applyProtection="1">
      <alignment vertical="top" shrinkToFit="1"/>
    </xf>
    <xf numFmtId="165" fontId="2" fillId="7" borderId="24" xfId="1" applyNumberFormat="1" applyFont="1" applyFill="1" applyBorder="1" applyAlignment="1" applyProtection="1">
      <alignment vertical="top" shrinkToFit="1"/>
    </xf>
    <xf numFmtId="165" fontId="2" fillId="7" borderId="0" xfId="1" applyNumberFormat="1" applyFont="1" applyFill="1" applyBorder="1" applyAlignment="1" applyProtection="1">
      <alignment vertical="top" shrinkToFit="1"/>
    </xf>
    <xf numFmtId="0" fontId="2" fillId="3" borderId="0" xfId="0" applyFont="1" applyFill="1" applyBorder="1" applyAlignment="1" applyProtection="1">
      <alignment vertical="top"/>
    </xf>
    <xf numFmtId="164" fontId="2" fillId="7" borderId="24" xfId="1" applyNumberFormat="1" applyFont="1" applyFill="1" applyBorder="1" applyAlignment="1" applyProtection="1">
      <alignment vertical="top" shrinkToFit="1"/>
    </xf>
    <xf numFmtId="164" fontId="2" fillId="7" borderId="0" xfId="1" applyNumberFormat="1" applyFont="1" applyFill="1" applyBorder="1" applyAlignment="1" applyProtection="1">
      <alignment vertical="top" shrinkToFit="1"/>
    </xf>
    <xf numFmtId="164" fontId="2" fillId="7" borderId="22" xfId="1" applyNumberFormat="1" applyFont="1" applyFill="1" applyBorder="1" applyAlignment="1" applyProtection="1">
      <alignment vertical="top" shrinkToFit="1"/>
    </xf>
    <xf numFmtId="44" fontId="2" fillId="7" borderId="28" xfId="22" applyFont="1" applyFill="1" applyBorder="1" applyAlignment="1" applyProtection="1">
      <alignment vertical="top" shrinkToFit="1"/>
    </xf>
    <xf numFmtId="164" fontId="2" fillId="5" borderId="26" xfId="1" applyNumberFormat="1" applyFont="1" applyFill="1" applyBorder="1" applyAlignment="1" applyProtection="1">
      <alignment vertical="top"/>
    </xf>
    <xf numFmtId="164" fontId="2" fillId="5" borderId="24" xfId="1" applyNumberFormat="1" applyFont="1" applyFill="1" applyBorder="1" applyAlignment="1" applyProtection="1">
      <alignment vertical="top"/>
    </xf>
    <xf numFmtId="164" fontId="11" fillId="0" borderId="49" xfId="0" applyNumberFormat="1" applyFont="1" applyFill="1" applyBorder="1" applyAlignment="1" applyProtection="1">
      <alignment horizontal="right" vertical="top" shrinkToFit="1"/>
      <protection locked="0"/>
    </xf>
    <xf numFmtId="164" fontId="11" fillId="0" borderId="47" xfId="0" applyNumberFormat="1" applyFont="1" applyFill="1" applyBorder="1" applyAlignment="1" applyProtection="1">
      <alignment horizontal="right" vertical="top" shrinkToFit="1"/>
      <protection locked="0"/>
    </xf>
    <xf numFmtId="0" fontId="4" fillId="3" borderId="14" xfId="0" applyFont="1" applyFill="1" applyBorder="1" applyAlignment="1" applyProtection="1">
      <protection locked="0"/>
    </xf>
    <xf numFmtId="165" fontId="0" fillId="6" borderId="47" xfId="1" applyNumberFormat="1" applyFont="1" applyFill="1" applyBorder="1" applyAlignment="1" applyProtection="1">
      <alignment vertical="top" shrinkToFit="1"/>
      <protection locked="0"/>
    </xf>
    <xf numFmtId="165" fontId="0" fillId="6" borderId="48" xfId="1" applyNumberFormat="1" applyFont="1" applyFill="1" applyBorder="1" applyAlignment="1" applyProtection="1">
      <alignment vertical="top" shrinkToFit="1"/>
      <protection locked="0"/>
    </xf>
    <xf numFmtId="165" fontId="0" fillId="6" borderId="49" xfId="1" applyNumberFormat="1" applyFont="1" applyFill="1" applyBorder="1" applyAlignment="1" applyProtection="1">
      <alignment vertical="top" shrinkToFit="1"/>
      <protection locked="0"/>
    </xf>
    <xf numFmtId="164" fontId="0" fillId="9" borderId="47" xfId="1" applyNumberFormat="1" applyFont="1" applyFill="1" applyBorder="1" applyAlignment="1" applyProtection="1">
      <alignment vertical="top" shrinkToFit="1"/>
      <protection locked="0"/>
    </xf>
    <xf numFmtId="164" fontId="0" fillId="9" borderId="48" xfId="1" applyNumberFormat="1" applyFont="1" applyFill="1" applyBorder="1" applyAlignment="1" applyProtection="1">
      <alignment vertical="top" shrinkToFit="1"/>
      <protection locked="0"/>
    </xf>
    <xf numFmtId="164" fontId="0" fillId="9" borderId="49" xfId="1" applyNumberFormat="1" applyFont="1" applyFill="1" applyBorder="1" applyAlignment="1" applyProtection="1">
      <alignment vertical="top" shrinkToFit="1"/>
      <protection locked="0"/>
    </xf>
    <xf numFmtId="164" fontId="11" fillId="0" borderId="37" xfId="0" applyNumberFormat="1" applyFont="1" applyFill="1" applyBorder="1" applyAlignment="1" applyProtection="1">
      <alignment horizontal="right" shrinkToFit="1"/>
      <protection locked="0"/>
    </xf>
    <xf numFmtId="164" fontId="11" fillId="0" borderId="40" xfId="0" applyNumberFormat="1" applyFont="1" applyFill="1" applyBorder="1" applyAlignment="1" applyProtection="1">
      <alignment horizontal="right" shrinkToFit="1"/>
      <protection locked="0"/>
    </xf>
    <xf numFmtId="164" fontId="11" fillId="0" borderId="16" xfId="0" applyNumberFormat="1" applyFont="1" applyFill="1" applyBorder="1" applyAlignment="1" applyProtection="1">
      <alignment horizontal="right" shrinkToFit="1"/>
      <protection locked="0"/>
    </xf>
    <xf numFmtId="0" fontId="3" fillId="0" borderId="0" xfId="0" applyFont="1" applyFill="1" applyAlignment="1" applyProtection="1">
      <alignment wrapText="1"/>
    </xf>
    <xf numFmtId="0" fontId="2" fillId="7" borderId="26" xfId="0" applyFont="1" applyFill="1" applyBorder="1" applyAlignment="1" applyProtection="1">
      <alignment horizontal="right"/>
    </xf>
    <xf numFmtId="0" fontId="2" fillId="7" borderId="27" xfId="0" applyFont="1" applyFill="1" applyBorder="1" applyAlignment="1" applyProtection="1">
      <alignment horizontal="right"/>
    </xf>
    <xf numFmtId="0" fontId="15" fillId="0" borderId="0" xfId="0" applyFont="1" applyAlignment="1" applyProtection="1">
      <alignment horizontal="left" vertical="center" wrapText="1"/>
    </xf>
    <xf numFmtId="0" fontId="2" fillId="7" borderId="4" xfId="0" applyFont="1" applyFill="1" applyBorder="1" applyAlignment="1" applyProtection="1">
      <alignment horizontal="right"/>
    </xf>
    <xf numFmtId="0" fontId="2" fillId="7" borderId="5" xfId="0" applyFont="1" applyFill="1" applyBorder="1" applyAlignment="1" applyProtection="1">
      <alignment horizontal="right"/>
    </xf>
    <xf numFmtId="0" fontId="3" fillId="4" borderId="19"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xf>
    <xf numFmtId="0" fontId="2" fillId="4" borderId="8"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xf>
    <xf numFmtId="0" fontId="2" fillId="4" borderId="23" xfId="0" applyFont="1" applyFill="1" applyBorder="1" applyAlignment="1" applyProtection="1">
      <alignment horizontal="left" vertical="center" wrapText="1"/>
    </xf>
    <xf numFmtId="0" fontId="2" fillId="4" borderId="20" xfId="0" applyFont="1" applyFill="1" applyBorder="1" applyAlignment="1" applyProtection="1">
      <alignment horizontal="left" vertical="center" wrapText="1"/>
    </xf>
    <xf numFmtId="0" fontId="10" fillId="4" borderId="21"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2" fillId="4" borderId="41"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0" fontId="14" fillId="3" borderId="8"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0" fontId="0" fillId="0" borderId="42" xfId="0" applyBorder="1" applyAlignment="1" applyProtection="1">
      <alignment vertical="top" wrapText="1"/>
    </xf>
    <xf numFmtId="0" fontId="0" fillId="0" borderId="0" xfId="0" applyBorder="1" applyAlignment="1" applyProtection="1">
      <alignment vertical="top" wrapText="1"/>
    </xf>
    <xf numFmtId="0" fontId="14" fillId="3" borderId="21"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164" fontId="0" fillId="2" borderId="2" xfId="0" applyNumberFormat="1" applyFill="1" applyBorder="1" applyProtection="1"/>
    <xf numFmtId="164" fontId="0" fillId="2" borderId="55" xfId="0" applyNumberFormat="1" applyFill="1" applyBorder="1" applyProtection="1"/>
    <xf numFmtId="164" fontId="0" fillId="11" borderId="2" xfId="0" applyNumberFormat="1" applyFill="1" applyBorder="1" applyProtection="1"/>
    <xf numFmtId="164" fontId="0" fillId="11" borderId="44" xfId="0" applyNumberFormat="1" applyFill="1" applyBorder="1" applyProtection="1"/>
    <xf numFmtId="164" fontId="3" fillId="10" borderId="32" xfId="0" applyNumberFormat="1" applyFont="1" applyFill="1" applyBorder="1" applyProtection="1"/>
    <xf numFmtId="164" fontId="3" fillId="10" borderId="56" xfId="0" applyNumberFormat="1" applyFont="1" applyFill="1" applyBorder="1" applyProtection="1"/>
    <xf numFmtId="164" fontId="3" fillId="11" borderId="58" xfId="0" applyNumberFormat="1" applyFont="1" applyFill="1" applyBorder="1" applyProtection="1"/>
    <xf numFmtId="164" fontId="3" fillId="11" borderId="27" xfId="0" applyNumberFormat="1" applyFont="1" applyFill="1" applyBorder="1" applyProtection="1"/>
    <xf numFmtId="0" fontId="12" fillId="3" borderId="21"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0" fillId="5" borderId="50" xfId="0" applyFont="1" applyFill="1" applyBorder="1" applyAlignment="1" applyProtection="1">
      <alignment horizontal="center"/>
    </xf>
    <xf numFmtId="0" fontId="10" fillId="5" borderId="51" xfId="0" applyFont="1" applyFill="1" applyBorder="1" applyAlignment="1" applyProtection="1">
      <alignment horizontal="center"/>
    </xf>
    <xf numFmtId="0" fontId="10" fillId="5" borderId="9" xfId="0" applyFont="1" applyFill="1" applyBorder="1" applyAlignment="1" applyProtection="1">
      <alignment horizontal="center" vertical="center" wrapText="1"/>
    </xf>
    <xf numFmtId="0" fontId="10" fillId="5" borderId="48" xfId="0" applyFont="1" applyFill="1" applyBorder="1" applyAlignment="1" applyProtection="1">
      <alignment horizontal="center" vertical="center" wrapText="1"/>
    </xf>
    <xf numFmtId="0" fontId="10" fillId="5" borderId="2" xfId="0" applyFont="1" applyFill="1" applyBorder="1" applyAlignment="1" applyProtection="1">
      <alignment horizontal="center"/>
    </xf>
    <xf numFmtId="0" fontId="10" fillId="5" borderId="55" xfId="0" applyFont="1" applyFill="1" applyBorder="1" applyAlignment="1" applyProtection="1">
      <alignment horizontal="center"/>
    </xf>
    <xf numFmtId="0" fontId="10" fillId="5" borderId="8" xfId="0" applyFont="1" applyFill="1" applyBorder="1" applyAlignment="1" applyProtection="1">
      <alignment horizontal="center" vertical="center"/>
    </xf>
    <xf numFmtId="0" fontId="10" fillId="5" borderId="47" xfId="0" applyFont="1" applyFill="1" applyBorder="1" applyAlignment="1" applyProtection="1">
      <alignment horizontal="center" vertical="center"/>
    </xf>
    <xf numFmtId="0" fontId="2" fillId="5" borderId="41" xfId="0" applyFont="1" applyFill="1" applyBorder="1" applyAlignment="1" applyProtection="1">
      <alignment horizontal="right" vertical="center" wrapText="1"/>
    </xf>
    <xf numFmtId="0" fontId="2" fillId="5" borderId="13" xfId="0" applyFont="1" applyFill="1" applyBorder="1" applyAlignment="1" applyProtection="1">
      <alignment horizontal="right" vertical="center" wrapText="1"/>
    </xf>
  </cellXfs>
  <cellStyles count="23">
    <cellStyle name="Comma" xfId="1" builtinId="3"/>
    <cellStyle name="Comma 2" xfId="2" xr:uid="{00000000-0005-0000-0000-000001000000}"/>
    <cellStyle name="Comma 2 2" xfId="3" xr:uid="{00000000-0005-0000-0000-000002000000}"/>
    <cellStyle name="Comma0" xfId="4" xr:uid="{00000000-0005-0000-0000-000003000000}"/>
    <cellStyle name="Comma0 2" xfId="5" xr:uid="{00000000-0005-0000-0000-000004000000}"/>
    <cellStyle name="Currency" xfId="22" builtinId="4"/>
    <cellStyle name="Currency 2" xfId="6" xr:uid="{00000000-0005-0000-0000-000005000000}"/>
    <cellStyle name="Currency 3" xfId="7" xr:uid="{00000000-0005-0000-0000-000006000000}"/>
    <cellStyle name="Currency 3 2" xfId="8" xr:uid="{00000000-0005-0000-0000-000007000000}"/>
    <cellStyle name="Currency 4" xfId="9" xr:uid="{00000000-0005-0000-0000-000008000000}"/>
    <cellStyle name="Currency0" xfId="10" xr:uid="{00000000-0005-0000-0000-000009000000}"/>
    <cellStyle name="Currency0 2" xfId="11" xr:uid="{00000000-0005-0000-0000-00000A000000}"/>
    <cellStyle name="Date" xfId="12" xr:uid="{00000000-0005-0000-0000-00000B000000}"/>
    <cellStyle name="Date 2" xfId="13" xr:uid="{00000000-0005-0000-0000-00000C000000}"/>
    <cellStyle name="Fixed" xfId="14" xr:uid="{00000000-0005-0000-0000-00000D000000}"/>
    <cellStyle name="Fixed 2" xfId="15" xr:uid="{00000000-0005-0000-0000-00000E000000}"/>
    <cellStyle name="Hyperlink 2" xfId="16" xr:uid="{00000000-0005-0000-0000-00000F000000}"/>
    <cellStyle name="Normal" xfId="0" builtinId="0"/>
    <cellStyle name="Normal 2" xfId="17" xr:uid="{00000000-0005-0000-0000-000011000000}"/>
    <cellStyle name="Normal 3" xfId="18" xr:uid="{00000000-0005-0000-0000-000012000000}"/>
    <cellStyle name="Normal 3 2" xfId="19" xr:uid="{00000000-0005-0000-0000-000013000000}"/>
    <cellStyle name="Percent 2" xfId="21" xr:uid="{00000000-0005-0000-0000-000014000000}"/>
    <cellStyle name="Percent 3" xfId="20" xr:uid="{00000000-0005-0000-0000-000015000000}"/>
  </cellStyles>
  <dxfs count="50">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1"/>
        </patternFill>
      </fill>
      <alignment horizontal="general" vertical="top" textRotation="0" wrapText="0" indent="0" justifyLastLine="0" shrinkToFit="1" readingOrder="0"/>
      <border diagonalUp="0" diagonalDown="0" outline="0">
        <left style="medium">
          <color indexed="64"/>
        </left>
        <right/>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1"/>
        </patternFill>
      </fill>
      <alignment horizontal="general" vertical="top" textRotation="0" wrapText="0" indent="0" justifyLastLine="0" shrinkToFit="1" readingOrder="0"/>
      <border diagonalUp="0" diagonalDown="0" outline="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1"/>
        </patternFill>
      </fill>
      <alignment horizontal="general" vertical="top" textRotation="0" wrapText="0"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1"/>
        </patternFill>
      </fill>
      <alignment horizontal="general" vertical="top" textRotation="0" wrapText="0" indent="0" justifyLastLine="0" shrinkToFit="1" readingOrder="0"/>
      <border diagonalUp="0" diagonalDown="0" outline="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5" formatCode="_(* #,##0_);_(* \(#,##0\);_(* &quot;-&quot;??_);_(@_)"/>
      <fill>
        <patternFill patternType="solid">
          <fgColor indexed="64"/>
          <bgColor theme="1"/>
        </patternFill>
      </fill>
      <alignment horizontal="general" vertical="top" textRotation="0" wrapText="0" indent="0" justifyLastLine="0" shrinkToFit="1" readingOrder="0"/>
      <border diagonalUp="0" diagonalDown="0" outline="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1"/>
        <color auto="1"/>
        <name val="Calibri"/>
        <family val="2"/>
        <scheme val="minor"/>
      </font>
      <numFmt numFmtId="165" formatCode="_(* #,##0_);_(* \(#,##0\);_(* &quot;-&quot;??_);_(@_)"/>
      <fill>
        <patternFill patternType="solid">
          <fgColor indexed="64"/>
          <bgColor theme="1"/>
        </patternFill>
      </fill>
      <alignment horizontal="general" vertical="top" textRotation="0" wrapText="0"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family val="2"/>
        <scheme val="minor"/>
      </font>
      <numFmt numFmtId="165" formatCode="_(* #,##0_);_(* \(#,##0\);_(* &quot;-&quot;??_);_(@_)"/>
      <fill>
        <patternFill patternType="solid">
          <fgColor indexed="64"/>
          <bgColor theme="1"/>
        </patternFill>
      </fill>
      <alignment horizontal="general" vertical="top" textRotation="0" wrapText="0" indent="0" justifyLastLine="0" shrinkToFit="1" readingOrder="0"/>
      <border diagonalUp="0" diagonalDown="0" outline="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1"/>
        </patternFill>
      </fill>
      <alignment horizontal="general" vertical="top" textRotation="0" wrapText="0"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1"/>
        <color auto="1"/>
        <name val="Calibri"/>
        <family val="2"/>
        <scheme val="minor"/>
      </font>
      <numFmt numFmtId="164" formatCode="&quot;$&quot;#,##0.00"/>
      <fill>
        <patternFill patternType="none">
          <fgColor indexed="64"/>
          <bgColor theme="1"/>
        </patternFill>
      </fill>
      <alignment horizontal="general" vertical="top"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1"/>
        </patternFill>
      </fill>
      <protection locked="0"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249977111117893"/>
        </patternFill>
      </fill>
      <alignment horizontal="general" vertical="top" textRotation="0" wrapText="0" indent="0" justifyLastLine="0" shrinkToFit="1" readingOrder="0"/>
      <protection locked="1" hidden="0"/>
    </dxf>
    <dxf>
      <numFmt numFmtId="164" formatCode="&quot;$&quot;#,##0.0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none"/>
      </font>
      <fill>
        <patternFill patternType="solid">
          <fgColor indexed="64"/>
          <bgColor theme="1"/>
        </patternFill>
      </fill>
      <alignment horizontal="general" vertical="bottom" textRotation="0" wrapText="0" indent="0" justifyLastLine="0" shrinkToFit="1" readingOrder="0"/>
      <protection locked="0" hidden="0"/>
    </dxf>
    <dxf>
      <font>
        <b val="0"/>
        <i val="0"/>
        <strike val="0"/>
        <condense val="0"/>
        <extend val="0"/>
        <outline val="0"/>
        <shadow val="0"/>
        <u val="none"/>
        <vertAlign val="baseline"/>
        <sz val="11"/>
        <color auto="1"/>
        <name val="Calibri"/>
        <scheme val="none"/>
      </font>
      <numFmt numFmtId="164" formatCode="&quot;$&quot;#,##0.00"/>
      <fill>
        <patternFill patternType="none">
          <fgColor indexed="64"/>
          <bgColor indexed="65"/>
        </patternFill>
      </fill>
      <alignment horizontal="right" vertical="top" textRotation="0" wrapText="0" indent="0" justifyLastLine="0" shrinkToFit="1"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64" formatCode="&quot;$&quot;#,##0.00"/>
      <fill>
        <patternFill patternType="none">
          <fgColor indexed="64"/>
          <bgColor indexed="65"/>
        </patternFill>
      </fill>
      <alignment horizontal="right" vertical="top" textRotation="0" wrapText="0" indent="0" justifyLastLine="0" shrinkToFit="1"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64" formatCode="&quot;$&quot;#,##0.00"/>
      <fill>
        <patternFill patternType="none">
          <fgColor indexed="64"/>
          <bgColor indexed="65"/>
        </patternFill>
      </fill>
      <alignment horizontal="right" vertical="top" textRotation="0" wrapText="0" indent="0" justifyLastLine="0" shrinkToFit="1"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333333"/>
        <name val="Calibri"/>
        <scheme val="none"/>
      </font>
      <numFmt numFmtId="164" formatCode="&quot;$&quot;#,##0.00"/>
      <fill>
        <patternFill patternType="solid">
          <fgColor indexed="64"/>
          <bgColor theme="1" tint="4.9989318521683403E-2"/>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1"/>
        <color rgb="FF333333"/>
        <name val="Calibri"/>
        <scheme val="none"/>
      </font>
      <numFmt numFmtId="13" formatCode="0%"/>
      <fill>
        <patternFill patternType="solid">
          <fgColor indexed="64"/>
          <bgColor theme="1" tint="0.34998626667073579"/>
        </patternFill>
      </fill>
      <alignment horizontal="right" vertical="bottom" textRotation="0" wrapText="0" indent="0" justifyLastLine="0" shrinkToFit="0" readingOrder="0"/>
      <border diagonalUp="0" diagonalDown="0">
        <left/>
        <right style="medium">
          <color indexed="64"/>
        </right>
        <top/>
        <bottom/>
        <vertical/>
        <horizontal/>
      </border>
      <protection locked="0" hidden="0"/>
    </dxf>
    <dxf>
      <font>
        <b val="0"/>
        <i val="0"/>
        <strike val="0"/>
        <condense val="0"/>
        <extend val="0"/>
        <outline val="0"/>
        <shadow val="0"/>
        <u val="none"/>
        <vertAlign val="baseline"/>
        <sz val="11"/>
        <color indexed="8"/>
        <name val="Calibri"/>
        <scheme val="none"/>
      </font>
      <numFmt numFmtId="164" formatCode="&quot;$&quot;#,##0.00"/>
      <fill>
        <patternFill patternType="solid">
          <fgColor indexed="64"/>
          <bgColor theme="1" tint="0.34998626667073579"/>
        </patternFill>
      </fill>
      <protection locked="0" hidden="0"/>
    </dxf>
    <dxf>
      <font>
        <b val="0"/>
        <i val="0"/>
        <strike val="0"/>
        <condense val="0"/>
        <extend val="0"/>
        <outline val="0"/>
        <shadow val="0"/>
        <u val="none"/>
        <vertAlign val="baseline"/>
        <sz val="11"/>
        <color indexed="8"/>
        <name val="Calibri"/>
        <scheme val="none"/>
      </font>
      <numFmt numFmtId="164" formatCode="&quot;$&quot;#,##0.00"/>
      <fill>
        <patternFill patternType="solid">
          <fgColor indexed="64"/>
          <bgColor theme="1" tint="0.34998626667073579"/>
        </patternFill>
      </fill>
      <protection locked="0" hidden="0"/>
    </dxf>
    <dxf>
      <font>
        <b val="0"/>
        <i val="0"/>
        <strike val="0"/>
        <condense val="0"/>
        <extend val="0"/>
        <outline val="0"/>
        <shadow val="0"/>
        <u val="none"/>
        <vertAlign val="baseline"/>
        <sz val="11"/>
        <color rgb="FF333333"/>
        <name val="Calibri"/>
        <scheme val="none"/>
      </font>
      <numFmt numFmtId="13" formatCode="0%"/>
      <fill>
        <patternFill patternType="solid">
          <fgColor indexed="64"/>
          <bgColor theme="1" tint="0.34998626667073579"/>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1"/>
        <color indexed="8"/>
        <name val="Calibri"/>
        <scheme val="none"/>
      </font>
      <fill>
        <patternFill patternType="solid">
          <fgColor indexed="64"/>
          <bgColor theme="1" tint="0.34998626667073579"/>
        </patternFill>
      </fill>
      <alignment horizontal="general" vertical="bottom" textRotation="0" wrapText="0" indent="0" justifyLastLine="0" shrinkToFit="0" readingOrder="0"/>
      <border diagonalUp="0" diagonalDown="0">
        <left style="medium">
          <color indexed="64"/>
        </left>
        <right/>
        <top/>
        <bottom/>
        <vertical/>
        <horizontal/>
      </border>
      <protection locked="0" hidden="0"/>
    </dxf>
    <dxf>
      <font>
        <b/>
        <i val="0"/>
        <strike val="0"/>
        <condense val="0"/>
        <extend val="0"/>
        <outline val="0"/>
        <shadow val="0"/>
        <u val="none"/>
        <vertAlign val="baseline"/>
        <sz val="11"/>
        <color indexed="8"/>
        <name val="Calibri"/>
        <scheme val="none"/>
      </font>
      <fill>
        <patternFill patternType="solid">
          <fgColor indexed="64"/>
          <bgColor theme="1"/>
        </patternFill>
      </fill>
      <alignment horizontal="general" vertical="bottom" textRotation="0" wrapText="0" indent="0" justifyLastLine="0" shrinkToFit="0" readingOrder="0"/>
      <border diagonalUp="0" diagonalDown="0">
        <left style="medium">
          <color indexed="64"/>
        </left>
        <right style="medium">
          <color indexed="64"/>
        </right>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border>
    </dxf>
    <dxf>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249977111117893"/>
        </patternFill>
      </fill>
      <alignment horizontal="general" vertical="top" textRotation="0" wrapText="0" indent="0" justifyLastLine="0" shrinkToFit="1" readingOrder="0"/>
      <border diagonalUp="0" diagonalDown="0">
        <left style="medium">
          <color indexed="64"/>
        </left>
        <right/>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249977111117893"/>
        </patternFill>
      </fill>
      <alignment horizontal="general" vertical="top" textRotation="0" wrapText="0" indent="0" justifyLastLine="0" shrinkToFit="1" readingOrder="0"/>
      <border diagonalUp="0" diagonalDown="0">
        <left style="thin">
          <color auto="1"/>
        </left>
        <right style="medium">
          <color indexed="64"/>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249977111117893"/>
        </patternFill>
      </fill>
      <alignment horizontal="general" vertical="top"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249977111117893"/>
        </patternFill>
      </fill>
      <alignment horizontal="general" vertical="top" textRotation="0" wrapText="0" indent="0" justifyLastLine="0" shrinkToFit="1"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5" formatCode="_(* #,##0_);_(* \(#,##0\);_(* &quot;-&quot;??_);_(@_)"/>
      <fill>
        <patternFill patternType="solid">
          <fgColor indexed="64"/>
          <bgColor theme="0"/>
        </patternFill>
      </fill>
      <alignment horizontal="general" vertical="top" textRotation="0" wrapText="0" indent="0" justifyLastLine="0" shrinkToFit="1" readingOrder="0"/>
      <border diagonalUp="0" diagonalDown="0">
        <left style="thin">
          <color auto="1"/>
        </left>
        <right style="medium">
          <color indexed="64"/>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scheme val="minor"/>
      </font>
      <numFmt numFmtId="165" formatCode="_(* #,##0_);_(* \(#,##0\);_(* &quot;-&quot;??_);_(@_)"/>
      <fill>
        <patternFill patternType="solid">
          <fgColor indexed="64"/>
          <bgColor theme="0"/>
        </patternFill>
      </fill>
      <alignment horizontal="general" vertical="top"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scheme val="minor"/>
      </font>
      <numFmt numFmtId="165" formatCode="_(* #,##0_);_(* \(#,##0\);_(* &quot;-&quot;??_);_(@_)"/>
      <fill>
        <patternFill patternType="solid">
          <fgColor indexed="64"/>
          <bgColor theme="0"/>
        </patternFill>
      </fill>
      <alignment horizontal="general" vertical="top" textRotation="0" wrapText="0" indent="0" justifyLastLine="0" shrinkToFit="1"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1"/>
        </patternFill>
      </fill>
      <alignment horizontal="general" vertical="top" textRotation="0" wrapText="0" indent="0" justifyLastLine="0" shrinkToFit="0" readingOrder="0"/>
      <border diagonalUp="0" diagonalDown="0">
        <left style="medium">
          <color indexed="64"/>
        </left>
        <right style="medium">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general" vertical="top" textRotation="0" wrapText="0" indent="0" justifyLastLine="0" shrinkToFit="1"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1"/>
        </patternFill>
      </fill>
      <protection locked="0"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249977111117893"/>
        </patternFill>
      </fill>
      <alignment horizontal="general" vertical="top" textRotation="0" wrapText="0" indent="0" justifyLastLine="0" shrinkToFit="1"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3:N48" totalsRowShown="0" headerRowDxfId="49" dataDxfId="48" tableBorderDxfId="47" headerRowCellStyle="Comma" dataCellStyle="Comma">
  <tableColumns count="14">
    <tableColumn id="1" xr3:uid="{00000000-0010-0000-0000-000001000000}" name="Column1" dataDxfId="46"/>
    <tableColumn id="2" xr3:uid="{00000000-0010-0000-0000-000002000000}" name="Column2" dataDxfId="45"/>
    <tableColumn id="3" xr3:uid="{00000000-0010-0000-0000-000003000000}" name="Column3" dataDxfId="44"/>
    <tableColumn id="4" xr3:uid="{00000000-0010-0000-0000-000004000000}" name="Column4" dataDxfId="43" dataCellStyle="Comma"/>
    <tableColumn id="5" xr3:uid="{00000000-0010-0000-0000-000005000000}" name="Column5" dataDxfId="42"/>
    <tableColumn id="6" xr3:uid="{00000000-0010-0000-0000-000006000000}" name="Column6" dataDxfId="41" dataCellStyle="Comma"/>
    <tableColumn id="7" xr3:uid="{00000000-0010-0000-0000-000007000000}" name="Column7" dataDxfId="40" dataCellStyle="Comma"/>
    <tableColumn id="8" xr3:uid="{00000000-0010-0000-0000-000008000000}" name="Column8" dataDxfId="39" dataCellStyle="Comma"/>
    <tableColumn id="9" xr3:uid="{00000000-0010-0000-0000-000009000000}" name="Column9" dataDxfId="38"/>
    <tableColumn id="10" xr3:uid="{00000000-0010-0000-0000-00000A000000}" name="Column10" dataDxfId="37" dataCellStyle="Comma">
      <calculatedColumnFormula>IF(F34=0,"",$D34*F34)</calculatedColumnFormula>
    </tableColumn>
    <tableColumn id="11" xr3:uid="{00000000-0010-0000-0000-00000B000000}" name="Column11" dataDxfId="36" dataCellStyle="Comma">
      <calculatedColumnFormula>IF(G34=0,"",$D34*G34)</calculatedColumnFormula>
    </tableColumn>
    <tableColumn id="12" xr3:uid="{00000000-0010-0000-0000-00000C000000}" name="Column12" dataDxfId="35" dataCellStyle="Comma">
      <calculatedColumnFormula>IF(H34=0,"",$D34*H34)</calculatedColumnFormula>
    </tableColumn>
    <tableColumn id="13" xr3:uid="{00000000-0010-0000-0000-00000D000000}" name="Column13" dataDxfId="34"/>
    <tableColumn id="14" xr3:uid="{00000000-0010-0000-0000-00000E000000}" name="Column14" dataDxfId="33" dataCellStyle="Comma">
      <calculatedColumnFormula>SUM(J34:L34)*Table1[[#This Row],[Column2]]</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67:N77" totalsRowShown="0" dataDxfId="32" tableBorderDxfId="31">
  <sortState xmlns:xlrd2="http://schemas.microsoft.com/office/spreadsheetml/2017/richdata2" ref="A68:N81">
    <sortCondition ref="A68"/>
  </sortState>
  <tableColumns count="14">
    <tableColumn id="1" xr3:uid="{00000000-0010-0000-0100-000001000000}" name=" " dataDxfId="30"/>
    <tableColumn id="2" xr3:uid="{00000000-0010-0000-0100-000002000000}" name="Column1" dataDxfId="29"/>
    <tableColumn id="3" xr3:uid="{00000000-0010-0000-0100-000003000000}" name="Column3" dataDxfId="28"/>
    <tableColumn id="4" xr3:uid="{00000000-0010-0000-0100-000004000000}" name=" 3" dataDxfId="27"/>
    <tableColumn id="5" xr3:uid="{00000000-0010-0000-0100-000005000000}" name="Column5" dataDxfId="26"/>
    <tableColumn id="6" xr3:uid="{00000000-0010-0000-0100-000006000000}" name=" 4" dataDxfId="25"/>
    <tableColumn id="7" xr3:uid="{00000000-0010-0000-0100-000007000000}" name="Column7" dataDxfId="24"/>
    <tableColumn id="8" xr3:uid="{00000000-0010-0000-0100-000008000000}" name="Column8" dataDxfId="23"/>
    <tableColumn id="9" xr3:uid="{00000000-0010-0000-0100-000009000000}" name="Column9" dataDxfId="22"/>
    <tableColumn id="10" xr3:uid="{00000000-0010-0000-0100-00000A000000}" name="Column10" dataDxfId="21"/>
    <tableColumn id="11" xr3:uid="{00000000-0010-0000-0100-00000B000000}" name="Column11" dataDxfId="20"/>
    <tableColumn id="12" xr3:uid="{00000000-0010-0000-0100-00000C000000}" name="Column12" dataDxfId="19"/>
    <tableColumn id="13" xr3:uid="{00000000-0010-0000-0100-00000D000000}" name="Column13" dataDxfId="18"/>
    <tableColumn id="14" xr3:uid="{00000000-0010-0000-0100-00000E000000}" name="Column14" dataDxfId="17">
      <calculatedColumnFormula>SUM(J68:L68)</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5" displayName="Table15" ref="A53:N62" totalsRowShown="0" headerRowDxfId="16" dataDxfId="15" tableBorderDxfId="14" headerRowCellStyle="Comma" dataCellStyle="Comma">
  <tableColumns count="14">
    <tableColumn id="1" xr3:uid="{00000000-0010-0000-0200-000001000000}" name="Example: Computers" dataDxfId="13"/>
    <tableColumn id="2" xr3:uid="{00000000-0010-0000-0200-000002000000}" name=" " dataDxfId="12"/>
    <tableColumn id="3" xr3:uid="{00000000-0010-0000-0200-000003000000}" name="Column2" dataDxfId="11"/>
    <tableColumn id="4" xr3:uid="{00000000-0010-0000-0200-000004000000}" name="Column1" dataDxfId="10" dataCellStyle="Comma"/>
    <tableColumn id="5" xr3:uid="{00000000-0010-0000-0200-000005000000}" name="Column3" dataDxfId="9"/>
    <tableColumn id="6" xr3:uid="{00000000-0010-0000-0200-000006000000}" name="Column4" dataDxfId="8" dataCellStyle="Comma"/>
    <tableColumn id="7" xr3:uid="{00000000-0010-0000-0200-000007000000}" name="Column5" dataDxfId="7" dataCellStyle="Comma"/>
    <tableColumn id="8" xr3:uid="{00000000-0010-0000-0200-000008000000}" name="Column6" dataDxfId="6" dataCellStyle="Comma"/>
    <tableColumn id="9" xr3:uid="{00000000-0010-0000-0200-000009000000}" name="Column7" dataDxfId="5"/>
    <tableColumn id="10" xr3:uid="{00000000-0010-0000-0200-00000A000000}" name="Column8" dataDxfId="4" dataCellStyle="Comma">
      <calculatedColumnFormula>IF(F54=0,"",$D54*F54)</calculatedColumnFormula>
    </tableColumn>
    <tableColumn id="11" xr3:uid="{00000000-0010-0000-0200-00000B000000}" name="Column9" dataDxfId="3" dataCellStyle="Comma">
      <calculatedColumnFormula>IF(G54=0,"",$D54*G54)</calculatedColumnFormula>
    </tableColumn>
    <tableColumn id="12" xr3:uid="{00000000-0010-0000-0200-00000C000000}" name="Column10" dataDxfId="2" dataCellStyle="Comma">
      <calculatedColumnFormula>IF(H54=0,"",$D54*H54)</calculatedColumnFormula>
    </tableColumn>
    <tableColumn id="13" xr3:uid="{00000000-0010-0000-0200-00000D000000}" name="Column11" dataDxfId="1"/>
    <tableColumn id="14" xr3:uid="{00000000-0010-0000-0200-00000E000000}" name="Column12" dataDxfId="0" dataCellStyle="Comma">
      <calculatedColumnFormula>SUM(J54:L54)*Table15[[#This Row],[Column2]]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
  <sheetViews>
    <sheetView view="pageLayout" zoomScale="88" zoomScaleNormal="100" zoomScalePageLayoutView="88" workbookViewId="0"/>
  </sheetViews>
  <sheetFormatPr defaultRowHeight="15" x14ac:dyDescent="0.25"/>
  <cols>
    <col min="1" max="1" width="130" customWidth="1"/>
  </cols>
  <sheetData>
    <row r="1" spans="1:1" ht="405" x14ac:dyDescent="0.25">
      <c r="A1" s="149" t="s">
        <v>69</v>
      </c>
    </row>
    <row r="3" spans="1:1" ht="105" x14ac:dyDescent="0.25">
      <c r="A3" s="165" t="s">
        <v>31</v>
      </c>
    </row>
  </sheetData>
  <sheetProtection selectLockedCells="1" selectUnlockedCells="1"/>
  <pageMargins left="0.7" right="0.45" top="1.5" bottom="0.75" header="0.3" footer="0.3"/>
  <pageSetup paperSize="5" fitToHeight="0" orientation="landscape" r:id="rId1"/>
  <headerFooter>
    <oddHeader>&amp;C&amp;"-,Bold"&amp;16Tollway Technical Assistance Services
&amp;A for Pricing Pages</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84"/>
  <sheetViews>
    <sheetView tabSelected="1" view="pageLayout" topLeftCell="A19" zoomScale="88" zoomScaleNormal="100" zoomScalePageLayoutView="88" workbookViewId="0">
      <selection activeCell="A30" sqref="A30"/>
    </sheetView>
  </sheetViews>
  <sheetFormatPr defaultColWidth="8.85546875" defaultRowHeight="15" x14ac:dyDescent="0.25"/>
  <cols>
    <col min="1" max="1" width="37" style="59" customWidth="1"/>
    <col min="2" max="2" width="45.140625" style="59" customWidth="1"/>
    <col min="3" max="3" width="0.5703125" style="59" customWidth="1"/>
    <col min="4" max="4" width="13" style="59" customWidth="1"/>
    <col min="5" max="5" width="0.5703125" style="59" customWidth="1"/>
    <col min="6" max="6" width="11.7109375" style="59" customWidth="1"/>
    <col min="7" max="7" width="13" style="59" customWidth="1"/>
    <col min="8" max="8" width="12.85546875" style="59" customWidth="1"/>
    <col min="9" max="9" width="0.5703125" style="59" customWidth="1"/>
    <col min="10" max="12" width="15.140625" style="59" customWidth="1"/>
    <col min="13" max="13" width="0.5703125" style="59" customWidth="1"/>
    <col min="14" max="14" width="14.85546875" style="59" customWidth="1"/>
    <col min="15" max="16384" width="8.85546875" style="59"/>
  </cols>
  <sheetData>
    <row r="1" spans="1:14" ht="42.6" customHeight="1" x14ac:dyDescent="0.25">
      <c r="A1" s="233" t="s">
        <v>71</v>
      </c>
      <c r="B1" s="233"/>
      <c r="C1" s="233"/>
      <c r="D1" s="233"/>
      <c r="E1" s="233"/>
      <c r="F1" s="233"/>
      <c r="G1" s="233"/>
      <c r="H1" s="233"/>
      <c r="I1" s="233"/>
      <c r="J1" s="233"/>
      <c r="K1" s="233"/>
      <c r="L1" s="233"/>
      <c r="M1" s="233"/>
    </row>
    <row r="2" spans="1:14" ht="24" customHeight="1" x14ac:dyDescent="0.25">
      <c r="A2" s="1" t="s">
        <v>0</v>
      </c>
      <c r="B2" s="89"/>
    </row>
    <row r="3" spans="1:14" x14ac:dyDescent="0.25">
      <c r="A3" s="2"/>
    </row>
    <row r="4" spans="1:14" x14ac:dyDescent="0.25">
      <c r="A4" s="2" t="s">
        <v>6</v>
      </c>
    </row>
    <row r="5" spans="1:14" ht="130.15" customHeight="1" x14ac:dyDescent="0.25">
      <c r="A5" s="250" t="s">
        <v>62</v>
      </c>
      <c r="B5" s="251"/>
      <c r="C5" s="251"/>
      <c r="D5" s="251"/>
      <c r="E5" s="251"/>
      <c r="F5" s="251"/>
      <c r="G5" s="251"/>
      <c r="H5" s="251"/>
      <c r="I5" s="251"/>
      <c r="J5" s="251"/>
      <c r="K5" s="251"/>
      <c r="L5" s="251"/>
      <c r="M5" s="251"/>
      <c r="N5" s="251"/>
    </row>
    <row r="6" spans="1:14" x14ac:dyDescent="0.25">
      <c r="A6" s="250" t="s">
        <v>60</v>
      </c>
      <c r="B6" s="251"/>
      <c r="C6" s="251"/>
      <c r="D6" s="251"/>
      <c r="E6" s="251"/>
      <c r="F6" s="251"/>
      <c r="G6" s="251"/>
      <c r="H6" s="251"/>
      <c r="I6" s="251"/>
      <c r="J6" s="251"/>
      <c r="K6" s="251"/>
      <c r="L6" s="251"/>
      <c r="M6" s="251"/>
      <c r="N6" s="251"/>
    </row>
    <row r="7" spans="1:14" ht="25.9" customHeight="1" x14ac:dyDescent="0.25">
      <c r="A7" s="250" t="s">
        <v>61</v>
      </c>
      <c r="B7" s="251"/>
      <c r="C7" s="251"/>
      <c r="D7" s="251"/>
      <c r="E7" s="251"/>
      <c r="F7" s="251"/>
      <c r="G7" s="251"/>
      <c r="H7" s="251"/>
      <c r="I7" s="251"/>
      <c r="J7" s="251"/>
      <c r="K7" s="251"/>
      <c r="L7" s="251"/>
      <c r="M7" s="251"/>
      <c r="N7" s="251"/>
    </row>
    <row r="8" spans="1:14" ht="27" customHeight="1" x14ac:dyDescent="0.25">
      <c r="A8" s="3" t="s">
        <v>5</v>
      </c>
    </row>
    <row r="9" spans="1:14" x14ac:dyDescent="0.25">
      <c r="A9" s="60"/>
      <c r="H9" s="114"/>
    </row>
    <row r="10" spans="1:14" ht="15.75" thickBot="1" x14ac:dyDescent="0.3">
      <c r="A10" s="61" t="s">
        <v>11</v>
      </c>
      <c r="H10" s="161"/>
    </row>
    <row r="11" spans="1:14" x14ac:dyDescent="0.25">
      <c r="A11" s="273" t="s">
        <v>1</v>
      </c>
      <c r="B11" s="269" t="s">
        <v>4</v>
      </c>
      <c r="C11" s="62"/>
      <c r="D11" s="267" t="s">
        <v>12</v>
      </c>
      <c r="E11" s="268"/>
      <c r="F11" s="268"/>
      <c r="G11" s="268"/>
      <c r="H11" s="171"/>
      <c r="L11" s="53"/>
    </row>
    <row r="12" spans="1:14" ht="29.45" customHeight="1" x14ac:dyDescent="0.25">
      <c r="A12" s="274"/>
      <c r="B12" s="270"/>
      <c r="C12" s="109"/>
      <c r="D12" s="271" t="s">
        <v>2</v>
      </c>
      <c r="E12" s="272"/>
      <c r="F12" s="102" t="s">
        <v>3</v>
      </c>
      <c r="G12" s="166" t="s">
        <v>7</v>
      </c>
      <c r="H12" s="161"/>
      <c r="K12" s="54"/>
    </row>
    <row r="13" spans="1:14" x14ac:dyDescent="0.25">
      <c r="A13" s="110" t="s">
        <v>35</v>
      </c>
      <c r="B13" s="111">
        <f>SUM(D13:G13)</f>
        <v>0</v>
      </c>
      <c r="C13" s="109"/>
      <c r="D13" s="257">
        <f>J49</f>
        <v>0</v>
      </c>
      <c r="E13" s="258"/>
      <c r="F13" s="115">
        <f>K49</f>
        <v>0</v>
      </c>
      <c r="G13" s="112">
        <f>L49</f>
        <v>0</v>
      </c>
      <c r="I13" s="114"/>
    </row>
    <row r="14" spans="1:14" x14ac:dyDescent="0.25">
      <c r="A14" s="110" t="s">
        <v>51</v>
      </c>
      <c r="B14" s="170" t="s">
        <v>46</v>
      </c>
      <c r="C14" s="109"/>
      <c r="D14" s="259"/>
      <c r="E14" s="260"/>
      <c r="F14" s="168"/>
      <c r="G14" s="169"/>
    </row>
    <row r="15" spans="1:14" x14ac:dyDescent="0.25">
      <c r="A15" s="150" t="s">
        <v>40</v>
      </c>
      <c r="B15" s="151">
        <f>SUM(D15:G15)</f>
        <v>0</v>
      </c>
      <c r="C15" s="152"/>
      <c r="D15" s="153">
        <f>J78</f>
        <v>0</v>
      </c>
      <c r="E15" s="154"/>
      <c r="F15" s="116">
        <f>K78</f>
        <v>0</v>
      </c>
      <c r="G15" s="101">
        <f>L78</f>
        <v>0</v>
      </c>
    </row>
    <row r="16" spans="1:14" x14ac:dyDescent="0.25">
      <c r="A16" s="103" t="s">
        <v>45</v>
      </c>
      <c r="B16" s="104">
        <f>SUM(D16:G16)</f>
        <v>0</v>
      </c>
      <c r="C16" s="105"/>
      <c r="D16" s="261">
        <f>SUM(D13:D14)</f>
        <v>0</v>
      </c>
      <c r="E16" s="262"/>
      <c r="F16" s="117">
        <f>SUM(F13:F14)</f>
        <v>0</v>
      </c>
      <c r="G16" s="118">
        <f>SUM(G13:G14)</f>
        <v>0</v>
      </c>
    </row>
    <row r="17" spans="1:14" ht="15.75" thickBot="1" x14ac:dyDescent="0.3">
      <c r="A17" s="106" t="s">
        <v>32</v>
      </c>
      <c r="B17" s="107">
        <f>SUM(B16:B16)</f>
        <v>0</v>
      </c>
      <c r="C17" s="108"/>
      <c r="D17" s="263"/>
      <c r="E17" s="264"/>
      <c r="F17" s="119"/>
      <c r="G17" s="113"/>
    </row>
    <row r="18" spans="1:14" x14ac:dyDescent="0.25">
      <c r="A18" s="157"/>
      <c r="B18" s="158"/>
      <c r="C18" s="159"/>
      <c r="D18" s="160"/>
      <c r="E18" s="160"/>
      <c r="F18" s="161"/>
      <c r="G18" s="162"/>
      <c r="H18" s="163"/>
      <c r="I18" s="164"/>
      <c r="J18" s="164"/>
    </row>
    <row r="19" spans="1:14" x14ac:dyDescent="0.25">
      <c r="A19" s="157"/>
      <c r="B19" s="158"/>
      <c r="C19" s="159"/>
      <c r="D19" s="160"/>
      <c r="E19" s="160"/>
      <c r="F19" s="161"/>
      <c r="G19" s="162"/>
      <c r="H19" s="163"/>
      <c r="I19" s="164"/>
      <c r="J19" s="164"/>
    </row>
    <row r="20" spans="1:14" x14ac:dyDescent="0.25">
      <c r="A20" s="157"/>
      <c r="B20" s="158"/>
      <c r="C20" s="159"/>
      <c r="D20" s="160"/>
      <c r="E20" s="160"/>
      <c r="F20" s="161"/>
      <c r="G20" s="162"/>
      <c r="H20" s="163"/>
      <c r="I20" s="164"/>
      <c r="J20" s="164"/>
    </row>
    <row r="21" spans="1:14" x14ac:dyDescent="0.25">
      <c r="A21" s="157"/>
      <c r="B21" s="158"/>
      <c r="C21" s="159"/>
      <c r="D21" s="160"/>
      <c r="E21" s="160"/>
      <c r="F21" s="161"/>
      <c r="G21" s="162"/>
      <c r="H21" s="163"/>
      <c r="I21" s="164"/>
      <c r="J21" s="164"/>
    </row>
    <row r="22" spans="1:14" x14ac:dyDescent="0.25">
      <c r="A22" s="157"/>
      <c r="B22" s="158"/>
      <c r="C22" s="159"/>
      <c r="D22" s="160"/>
      <c r="E22" s="160"/>
      <c r="F22" s="161"/>
      <c r="G22" s="162"/>
      <c r="H22" s="163"/>
      <c r="I22" s="164"/>
      <c r="J22" s="164"/>
    </row>
    <row r="23" spans="1:14" x14ac:dyDescent="0.25">
      <c r="A23" s="157"/>
      <c r="B23" s="158"/>
      <c r="C23" s="159"/>
      <c r="D23" s="160"/>
      <c r="E23" s="160"/>
      <c r="F23" s="161"/>
      <c r="G23" s="162"/>
      <c r="H23" s="163"/>
      <c r="I23" s="164"/>
      <c r="J23" s="164"/>
    </row>
    <row r="24" spans="1:14" x14ac:dyDescent="0.25">
      <c r="A24" s="157"/>
      <c r="B24" s="158"/>
      <c r="C24" s="159"/>
      <c r="D24" s="160"/>
      <c r="E24" s="160"/>
      <c r="F24" s="161"/>
      <c r="G24" s="162"/>
      <c r="H24" s="163"/>
      <c r="I24" s="164"/>
      <c r="J24" s="164"/>
    </row>
    <row r="25" spans="1:14" x14ac:dyDescent="0.25">
      <c r="A25" s="157"/>
      <c r="B25" s="158"/>
      <c r="C25" s="159"/>
      <c r="D25" s="160"/>
      <c r="E25" s="160"/>
      <c r="F25" s="161"/>
      <c r="G25" s="162"/>
      <c r="H25" s="163"/>
      <c r="I25" s="164"/>
      <c r="J25" s="164"/>
    </row>
    <row r="26" spans="1:14" x14ac:dyDescent="0.25">
      <c r="A26" s="157"/>
      <c r="B26" s="158"/>
      <c r="C26" s="159"/>
      <c r="D26" s="160"/>
      <c r="E26" s="160"/>
      <c r="F26" s="161"/>
      <c r="G26" s="162"/>
      <c r="H26" s="163"/>
      <c r="I26" s="164"/>
      <c r="J26" s="164"/>
    </row>
    <row r="27" spans="1:14" x14ac:dyDescent="0.25">
      <c r="A27" s="157"/>
      <c r="B27" s="158"/>
      <c r="C27" s="159"/>
      <c r="D27" s="160"/>
      <c r="E27" s="160"/>
      <c r="F27" s="161"/>
      <c r="G27" s="162"/>
      <c r="H27" s="163"/>
      <c r="I27" s="164"/>
      <c r="J27" s="164"/>
    </row>
    <row r="28" spans="1:14" x14ac:dyDescent="0.25">
      <c r="A28" s="157"/>
      <c r="B28" s="158"/>
      <c r="C28" s="159"/>
      <c r="D28" s="160"/>
      <c r="E28" s="160"/>
      <c r="F28" s="161"/>
      <c r="G28" s="162"/>
      <c r="H28" s="163"/>
      <c r="I28" s="164"/>
      <c r="J28" s="164"/>
    </row>
    <row r="29" spans="1:14" x14ac:dyDescent="0.25">
      <c r="A29" s="157"/>
      <c r="B29" s="158"/>
      <c r="C29" s="159"/>
      <c r="D29" s="160"/>
      <c r="E29" s="160"/>
      <c r="F29" s="161"/>
      <c r="G29" s="162"/>
      <c r="H29" s="163"/>
      <c r="I29" s="164"/>
      <c r="J29" s="164"/>
    </row>
    <row r="30" spans="1:14" ht="15.75" thickBot="1" x14ac:dyDescent="0.3">
      <c r="A30" s="230"/>
    </row>
    <row r="31" spans="1:14" ht="38.450000000000003" customHeight="1" x14ac:dyDescent="0.25">
      <c r="A31" s="245" t="s">
        <v>35</v>
      </c>
      <c r="B31" s="246"/>
      <c r="C31" s="19"/>
      <c r="D31" s="243" t="s">
        <v>8</v>
      </c>
      <c r="E31" s="5"/>
      <c r="F31" s="238" t="s">
        <v>15</v>
      </c>
      <c r="G31" s="239"/>
      <c r="H31" s="240"/>
      <c r="I31" s="5"/>
      <c r="J31" s="238" t="s">
        <v>14</v>
      </c>
      <c r="K31" s="239"/>
      <c r="L31" s="240"/>
      <c r="M31" s="5"/>
      <c r="N31" s="254" t="s">
        <v>13</v>
      </c>
    </row>
    <row r="32" spans="1:14" ht="22.15" customHeight="1" thickBot="1" x14ac:dyDescent="0.3">
      <c r="A32" s="55" t="s">
        <v>39</v>
      </c>
      <c r="B32" s="47" t="s">
        <v>52</v>
      </c>
      <c r="C32" s="6"/>
      <c r="D32" s="244"/>
      <c r="E32" s="7"/>
      <c r="F32" s="8" t="s">
        <v>2</v>
      </c>
      <c r="G32" s="9" t="s">
        <v>3</v>
      </c>
      <c r="H32" s="9" t="s">
        <v>7</v>
      </c>
      <c r="I32" s="7"/>
      <c r="J32" s="8" t="s">
        <v>2</v>
      </c>
      <c r="K32" s="9" t="s">
        <v>3</v>
      </c>
      <c r="L32" s="9" t="s">
        <v>7</v>
      </c>
      <c r="M32" s="7"/>
      <c r="N32" s="255"/>
    </row>
    <row r="33" spans="1:14" hidden="1" x14ac:dyDescent="0.25">
      <c r="A33" s="69" t="s">
        <v>17</v>
      </c>
      <c r="B33" s="63" t="s">
        <v>18</v>
      </c>
      <c r="C33" s="10" t="s">
        <v>19</v>
      </c>
      <c r="D33" s="64" t="s">
        <v>20</v>
      </c>
      <c r="E33" s="23" t="s">
        <v>21</v>
      </c>
      <c r="F33" s="91" t="s">
        <v>22</v>
      </c>
      <c r="G33" s="91" t="s">
        <v>23</v>
      </c>
      <c r="H33" s="91" t="s">
        <v>24</v>
      </c>
      <c r="I33" s="24" t="s">
        <v>25</v>
      </c>
      <c r="J33" s="97" t="s">
        <v>26</v>
      </c>
      <c r="K33" s="97" t="s">
        <v>27</v>
      </c>
      <c r="L33" s="97" t="s">
        <v>28</v>
      </c>
      <c r="M33" s="24" t="s">
        <v>29</v>
      </c>
      <c r="N33" s="70" t="s">
        <v>30</v>
      </c>
    </row>
    <row r="34" spans="1:14" s="90" customFormat="1" x14ac:dyDescent="0.25">
      <c r="A34" s="77" t="s">
        <v>47</v>
      </c>
      <c r="B34" s="46" t="s">
        <v>38</v>
      </c>
      <c r="C34" s="78"/>
      <c r="D34" s="32">
        <v>0</v>
      </c>
      <c r="E34" s="79">
        <v>0</v>
      </c>
      <c r="F34" s="92">
        <v>0</v>
      </c>
      <c r="G34" s="92">
        <v>0</v>
      </c>
      <c r="H34" s="93">
        <v>0</v>
      </c>
      <c r="I34" s="80"/>
      <c r="J34" s="98" t="str">
        <f t="shared" ref="J34:L34" si="0">IF(F34=0,"",$D34*F34)</f>
        <v/>
      </c>
      <c r="K34" s="98" t="str">
        <f t="shared" si="0"/>
        <v/>
      </c>
      <c r="L34" s="99" t="str">
        <f t="shared" si="0"/>
        <v/>
      </c>
      <c r="M34" s="80"/>
      <c r="N34" s="82">
        <f>SUM(J34:L34)*Table1[[#This Row],[Column2]]</f>
        <v>0</v>
      </c>
    </row>
    <row r="35" spans="1:14" s="90" customFormat="1" x14ac:dyDescent="0.25">
      <c r="A35" s="83" t="s">
        <v>48</v>
      </c>
      <c r="B35" s="21" t="s">
        <v>38</v>
      </c>
      <c r="C35" s="78"/>
      <c r="D35" s="32">
        <v>0</v>
      </c>
      <c r="E35" s="79"/>
      <c r="F35" s="34">
        <v>0</v>
      </c>
      <c r="G35" s="34">
        <v>0</v>
      </c>
      <c r="H35" s="94">
        <v>0</v>
      </c>
      <c r="I35" s="80"/>
      <c r="J35" s="81" t="str">
        <f t="shared" ref="J35:J48" si="1">IF(F35=0,"",$D35*F35)</f>
        <v/>
      </c>
      <c r="K35" s="81" t="str">
        <f t="shared" ref="K35:K48" si="2">IF(G35=0,"",$D35*G35)</f>
        <v/>
      </c>
      <c r="L35" s="100" t="str">
        <f t="shared" ref="L35:L48" si="3">IF(H35=0,"",$D35*H35)</f>
        <v/>
      </c>
      <c r="M35" s="80"/>
      <c r="N35" s="82">
        <f>SUM(J35:L35)*Table1[[#This Row],[Column2]]</f>
        <v>0</v>
      </c>
    </row>
    <row r="36" spans="1:14" s="90" customFormat="1" x14ac:dyDescent="0.25">
      <c r="A36" s="83" t="s">
        <v>49</v>
      </c>
      <c r="B36" s="21"/>
      <c r="C36" s="78"/>
      <c r="D36" s="32">
        <v>0</v>
      </c>
      <c r="E36" s="79"/>
      <c r="F36" s="34">
        <v>0</v>
      </c>
      <c r="G36" s="34">
        <v>0</v>
      </c>
      <c r="H36" s="94">
        <v>0</v>
      </c>
      <c r="I36" s="80"/>
      <c r="J36" s="81" t="str">
        <f>IF(F36=0,"",$D36*F36)</f>
        <v/>
      </c>
      <c r="K36" s="81" t="str">
        <f>IF(G36=0,"",$D36*G36)</f>
        <v/>
      </c>
      <c r="L36" s="100" t="str">
        <f>IF(H36=0,"",$D36*H36)</f>
        <v/>
      </c>
      <c r="M36" s="80"/>
      <c r="N36" s="82">
        <f>SUM(J36:L36)*Table1[[#This Row],[Column2]]</f>
        <v>0</v>
      </c>
    </row>
    <row r="37" spans="1:14" s="90" customFormat="1" x14ac:dyDescent="0.25">
      <c r="A37" s="83" t="s">
        <v>54</v>
      </c>
      <c r="B37" s="21"/>
      <c r="C37" s="78"/>
      <c r="D37" s="32"/>
      <c r="E37" s="79"/>
      <c r="F37" s="34"/>
      <c r="G37" s="34"/>
      <c r="H37" s="94"/>
      <c r="I37" s="80"/>
      <c r="J37" s="81" t="str">
        <f t="shared" si="1"/>
        <v/>
      </c>
      <c r="K37" s="81" t="str">
        <f t="shared" si="2"/>
        <v/>
      </c>
      <c r="L37" s="100" t="str">
        <f t="shared" si="3"/>
        <v/>
      </c>
      <c r="M37" s="80"/>
      <c r="N37" s="82">
        <f>SUM(J37:L37)*Table1[[#This Row],[Column2]]</f>
        <v>0</v>
      </c>
    </row>
    <row r="38" spans="1:14" s="90" customFormat="1" x14ac:dyDescent="0.25">
      <c r="A38" s="83" t="s">
        <v>50</v>
      </c>
      <c r="B38" s="21"/>
      <c r="C38" s="78"/>
      <c r="D38" s="32"/>
      <c r="E38" s="79"/>
      <c r="F38" s="34"/>
      <c r="G38" s="34"/>
      <c r="H38" s="94"/>
      <c r="I38" s="80"/>
      <c r="J38" s="81" t="str">
        <f>IF(F38=0,"",#REF!*F38)</f>
        <v/>
      </c>
      <c r="K38" s="81" t="str">
        <f>IF(G38=0,"",#REF!*G38)</f>
        <v/>
      </c>
      <c r="L38" s="100" t="str">
        <f>IF(H38=0,"",#REF!*H38)</f>
        <v/>
      </c>
      <c r="M38" s="80"/>
      <c r="N38" s="82">
        <f>SUM(J38:L38)*Table1[[#This Row],[Column2]]</f>
        <v>0</v>
      </c>
    </row>
    <row r="39" spans="1:14" s="90" customFormat="1" x14ac:dyDescent="0.25">
      <c r="A39" s="83"/>
      <c r="B39" s="21"/>
      <c r="C39" s="78"/>
      <c r="D39" s="32"/>
      <c r="E39" s="79"/>
      <c r="F39" s="34"/>
      <c r="G39" s="34"/>
      <c r="H39" s="94"/>
      <c r="I39" s="80"/>
      <c r="J39" s="81" t="str">
        <f>IF(F39=0,"",#REF!*F39)</f>
        <v/>
      </c>
      <c r="K39" s="81" t="str">
        <f>IF(G39=0,"",#REF!*G39)</f>
        <v/>
      </c>
      <c r="L39" s="100" t="str">
        <f>IF(H39=0,"",#REF!*H39)</f>
        <v/>
      </c>
      <c r="M39" s="80"/>
      <c r="N39" s="82">
        <f>SUM(J39:L39)*Table1[[#This Row],[Column2]]</f>
        <v>0</v>
      </c>
    </row>
    <row r="40" spans="1:14" s="90" customFormat="1" x14ac:dyDescent="0.25">
      <c r="A40" s="83"/>
      <c r="B40" s="21"/>
      <c r="C40" s="78"/>
      <c r="D40" s="32"/>
      <c r="E40" s="79"/>
      <c r="F40" s="34"/>
      <c r="G40" s="34"/>
      <c r="H40" s="94"/>
      <c r="I40" s="80"/>
      <c r="J40" s="81" t="str">
        <f>IF(F40=0,"",#REF!*F40)</f>
        <v/>
      </c>
      <c r="K40" s="81" t="str">
        <f>IF(G40=0,"",#REF!*G40)</f>
        <v/>
      </c>
      <c r="L40" s="100" t="str">
        <f>IF(H40=0,"",#REF!*H40)</f>
        <v/>
      </c>
      <c r="M40" s="80"/>
      <c r="N40" s="82">
        <f>SUM(J40:L40)*Table1[[#This Row],[Column2]]</f>
        <v>0</v>
      </c>
    </row>
    <row r="41" spans="1:14" s="90" customFormat="1" x14ac:dyDescent="0.25">
      <c r="A41" s="83"/>
      <c r="B41" s="21"/>
      <c r="C41" s="78"/>
      <c r="D41" s="32"/>
      <c r="E41" s="79"/>
      <c r="F41" s="34"/>
      <c r="G41" s="34"/>
      <c r="H41" s="94"/>
      <c r="I41" s="80"/>
      <c r="J41" s="81" t="str">
        <f>IF(F41=0,"",#REF!*F41)</f>
        <v/>
      </c>
      <c r="K41" s="81" t="str">
        <f>IF(G41=0,"",#REF!*G41)</f>
        <v/>
      </c>
      <c r="L41" s="100" t="str">
        <f>IF(H41=0,"",#REF!*H41)</f>
        <v/>
      </c>
      <c r="M41" s="80"/>
      <c r="N41" s="82">
        <f>SUM(J41:L41)*Table1[[#This Row],[Column2]]</f>
        <v>0</v>
      </c>
    </row>
    <row r="42" spans="1:14" s="90" customFormat="1" x14ac:dyDescent="0.25">
      <c r="A42" s="83"/>
      <c r="B42" s="21"/>
      <c r="C42" s="78"/>
      <c r="D42" s="156"/>
      <c r="E42" s="155"/>
      <c r="F42" s="34"/>
      <c r="G42" s="34"/>
      <c r="H42" s="94"/>
      <c r="I42" s="80"/>
      <c r="J42" s="81" t="str">
        <f>IF(F42=0,"",$D41*F42)</f>
        <v/>
      </c>
      <c r="K42" s="81" t="str">
        <f>IF(G42=0,"",$D41*G42)</f>
        <v/>
      </c>
      <c r="L42" s="100" t="str">
        <f>IF(H42=0,"",$D41*H42)</f>
        <v/>
      </c>
      <c r="M42" s="80"/>
      <c r="N42" s="82">
        <f>SUM(J42:L42)*Table1[[#This Row],[Column2]]</f>
        <v>0</v>
      </c>
    </row>
    <row r="43" spans="1:14" s="90" customFormat="1" x14ac:dyDescent="0.25">
      <c r="A43" s="83"/>
      <c r="B43" s="21"/>
      <c r="C43" s="78"/>
      <c r="D43" s="156"/>
      <c r="E43" s="155"/>
      <c r="F43" s="34"/>
      <c r="G43" s="34"/>
      <c r="H43" s="94"/>
      <c r="I43" s="80"/>
      <c r="J43" s="81" t="str">
        <f>IF(F43=0,"",#REF!*F43)</f>
        <v/>
      </c>
      <c r="K43" s="81" t="str">
        <f>IF(G43=0,"",#REF!*G43)</f>
        <v/>
      </c>
      <c r="L43" s="100" t="str">
        <f>IF(H43=0,"",#REF!*H43)</f>
        <v/>
      </c>
      <c r="M43" s="80"/>
      <c r="N43" s="82">
        <f>SUM(J43:L43)*Table1[[#This Row],[Column2]]</f>
        <v>0</v>
      </c>
    </row>
    <row r="44" spans="1:14" s="90" customFormat="1" x14ac:dyDescent="0.25">
      <c r="A44" s="83"/>
      <c r="B44" s="21"/>
      <c r="C44" s="78"/>
      <c r="D44" s="32"/>
      <c r="E44" s="79"/>
      <c r="F44" s="221"/>
      <c r="G44" s="222"/>
      <c r="H44" s="223"/>
      <c r="I44" s="80"/>
      <c r="J44" s="224" t="str">
        <f>IF(F44=0,"",$D44*F44)</f>
        <v/>
      </c>
      <c r="K44" s="225" t="str">
        <f>IF(G44=0,"",$D44*G44)</f>
        <v/>
      </c>
      <c r="L44" s="226" t="str">
        <f>IF(H44=0,"",$D44*H44)</f>
        <v/>
      </c>
      <c r="M44" s="80"/>
      <c r="N44" s="82">
        <f>SUM(J44:L44)*Table1[[#This Row],[Column2]]</f>
        <v>0</v>
      </c>
    </row>
    <row r="45" spans="1:14" s="90" customFormat="1" x14ac:dyDescent="0.25">
      <c r="A45" s="83"/>
      <c r="B45" s="21"/>
      <c r="C45" s="78"/>
      <c r="D45" s="156"/>
      <c r="E45" s="155"/>
      <c r="F45" s="34"/>
      <c r="G45" s="34"/>
      <c r="H45" s="94"/>
      <c r="I45" s="80"/>
      <c r="J45" s="81" t="str">
        <f>IF(F45=0,"",#REF!*F45)</f>
        <v/>
      </c>
      <c r="K45" s="81" t="str">
        <f>IF(G45=0,"",#REF!*G45)</f>
        <v/>
      </c>
      <c r="L45" s="100" t="str">
        <f>IF(H45=0,"",#REF!*H45)</f>
        <v/>
      </c>
      <c r="M45" s="80"/>
      <c r="N45" s="82">
        <f>SUM(J45:L45)*Table1[[#This Row],[Column2]]</f>
        <v>0</v>
      </c>
    </row>
    <row r="46" spans="1:14" s="90" customFormat="1" x14ac:dyDescent="0.25">
      <c r="A46" s="83"/>
      <c r="B46" s="21"/>
      <c r="C46" s="78"/>
      <c r="D46" s="156"/>
      <c r="E46" s="155"/>
      <c r="F46" s="34"/>
      <c r="G46" s="34"/>
      <c r="H46" s="94"/>
      <c r="I46" s="80"/>
      <c r="J46" s="81" t="str">
        <f>IF(F46=0,"",#REF!*F46)</f>
        <v/>
      </c>
      <c r="K46" s="81" t="str">
        <f>IF(G46=0,"",#REF!*G46)</f>
        <v/>
      </c>
      <c r="L46" s="100" t="str">
        <f>IF(H46=0,"",#REF!*H46)</f>
        <v/>
      </c>
      <c r="M46" s="80"/>
      <c r="N46" s="82">
        <f>SUM(J46:L46)*Table1[[#This Row],[Column2]]</f>
        <v>0</v>
      </c>
    </row>
    <row r="47" spans="1:14" s="90" customFormat="1" x14ac:dyDescent="0.25">
      <c r="A47" s="83"/>
      <c r="B47" s="21"/>
      <c r="C47" s="78"/>
      <c r="D47" s="156"/>
      <c r="E47" s="155"/>
      <c r="F47" s="34"/>
      <c r="G47" s="34"/>
      <c r="H47" s="94"/>
      <c r="I47" s="80"/>
      <c r="J47" s="81" t="str">
        <f t="shared" si="1"/>
        <v/>
      </c>
      <c r="K47" s="81" t="str">
        <f t="shared" si="2"/>
        <v/>
      </c>
      <c r="L47" s="100" t="str">
        <f t="shared" si="3"/>
        <v/>
      </c>
      <c r="M47" s="80"/>
      <c r="N47" s="82">
        <f>SUM(J47:L47)*Table1[[#This Row],[Column2]]</f>
        <v>0</v>
      </c>
    </row>
    <row r="48" spans="1:14" s="90" customFormat="1" ht="15.75" thickBot="1" x14ac:dyDescent="0.3">
      <c r="A48" s="84"/>
      <c r="B48" s="22"/>
      <c r="C48" s="78"/>
      <c r="D48" s="33"/>
      <c r="E48" s="79"/>
      <c r="F48" s="95"/>
      <c r="G48" s="95"/>
      <c r="H48" s="96"/>
      <c r="I48" s="80"/>
      <c r="J48" s="81" t="str">
        <f t="shared" si="1"/>
        <v/>
      </c>
      <c r="K48" s="81" t="str">
        <f t="shared" si="2"/>
        <v/>
      </c>
      <c r="L48" s="100" t="str">
        <f t="shared" si="3"/>
        <v/>
      </c>
      <c r="M48" s="80"/>
      <c r="N48" s="82">
        <f>SUM(J48:L48)*Table1[[#This Row],[Column2]]</f>
        <v>0</v>
      </c>
    </row>
    <row r="49" spans="1:14" ht="15.75" thickBot="1" x14ac:dyDescent="0.3">
      <c r="A49" s="231" t="s">
        <v>36</v>
      </c>
      <c r="B49" s="232"/>
      <c r="C49" s="71"/>
      <c r="D49" s="216">
        <f>SUBTOTAL(109,Table1[Column4])</f>
        <v>0</v>
      </c>
      <c r="E49" s="72"/>
      <c r="F49" s="73">
        <f>SUM(Table1[Column6])</f>
        <v>0</v>
      </c>
      <c r="G49" s="73">
        <f>SUM(Table1[Column7])</f>
        <v>0</v>
      </c>
      <c r="H49" s="73">
        <f>SUM(Table1[Column8])</f>
        <v>0</v>
      </c>
      <c r="I49" s="74"/>
      <c r="J49" s="215">
        <f>SUM(Table1[Column10])</f>
        <v>0</v>
      </c>
      <c r="K49" s="215">
        <f>SUM(Table1[Column11])</f>
        <v>0</v>
      </c>
      <c r="L49" s="215">
        <f>SUM(Table1[Column12])</f>
        <v>0</v>
      </c>
      <c r="M49" s="74"/>
      <c r="N49" s="52">
        <f>SUM(Table1[Column14])</f>
        <v>0</v>
      </c>
    </row>
    <row r="50" spans="1:14" ht="15.75" thickBot="1" x14ac:dyDescent="0.3">
      <c r="A50" s="275" t="s">
        <v>66</v>
      </c>
      <c r="B50" s="276"/>
      <c r="C50" s="10"/>
      <c r="D50" s="217">
        <f>AVERAGE(Table1[Column4])</f>
        <v>0</v>
      </c>
      <c r="E50" s="23"/>
      <c r="F50" s="209"/>
      <c r="G50" s="210"/>
      <c r="H50" s="210"/>
      <c r="I50" s="211"/>
      <c r="J50" s="212">
        <f>AVERAGE(Table1[Column4])</f>
        <v>0</v>
      </c>
      <c r="K50" s="213">
        <f>AVERAGE(Table1[Column4])</f>
        <v>0</v>
      </c>
      <c r="L50" s="213">
        <f>AVERAGE(Table1[Column4])</f>
        <v>0</v>
      </c>
      <c r="M50" s="211"/>
      <c r="N50" s="214"/>
    </row>
    <row r="51" spans="1:14" ht="33.6" customHeight="1" x14ac:dyDescent="0.25">
      <c r="A51" s="245" t="s">
        <v>53</v>
      </c>
      <c r="B51" s="246"/>
      <c r="C51" s="19"/>
      <c r="D51" s="265" t="s">
        <v>55</v>
      </c>
      <c r="E51" s="172"/>
      <c r="F51" s="247" t="s">
        <v>15</v>
      </c>
      <c r="G51" s="248"/>
      <c r="H51" s="249"/>
      <c r="I51" s="172"/>
      <c r="J51" s="247" t="s">
        <v>14</v>
      </c>
      <c r="K51" s="248"/>
      <c r="L51" s="249"/>
      <c r="M51" s="172"/>
      <c r="N51" s="252" t="s">
        <v>13</v>
      </c>
    </row>
    <row r="52" spans="1:14" ht="28.15" customHeight="1" thickBot="1" x14ac:dyDescent="0.3">
      <c r="A52" s="55" t="s">
        <v>56</v>
      </c>
      <c r="B52" s="47" t="s">
        <v>33</v>
      </c>
      <c r="C52" s="6"/>
      <c r="D52" s="266"/>
      <c r="E52" s="173"/>
      <c r="F52" s="174" t="s">
        <v>2</v>
      </c>
      <c r="G52" s="175" t="s">
        <v>3</v>
      </c>
      <c r="H52" s="175" t="s">
        <v>7</v>
      </c>
      <c r="I52" s="173"/>
      <c r="J52" s="174" t="s">
        <v>2</v>
      </c>
      <c r="K52" s="175" t="s">
        <v>3</v>
      </c>
      <c r="L52" s="175" t="s">
        <v>7</v>
      </c>
      <c r="M52" s="173"/>
      <c r="N52" s="253"/>
    </row>
    <row r="53" spans="1:14" ht="15.75" thickBot="1" x14ac:dyDescent="0.3">
      <c r="A53" s="77" t="s">
        <v>57</v>
      </c>
      <c r="B53" s="63" t="s">
        <v>34</v>
      </c>
      <c r="C53" s="10" t="s">
        <v>18</v>
      </c>
      <c r="D53" s="176" t="s">
        <v>17</v>
      </c>
      <c r="E53" s="177" t="s">
        <v>19</v>
      </c>
      <c r="F53" s="178" t="s">
        <v>20</v>
      </c>
      <c r="G53" s="178" t="s">
        <v>21</v>
      </c>
      <c r="H53" s="178" t="s">
        <v>22</v>
      </c>
      <c r="I53" s="179" t="s">
        <v>23</v>
      </c>
      <c r="J53" s="180" t="s">
        <v>24</v>
      </c>
      <c r="K53" s="180" t="s">
        <v>25</v>
      </c>
      <c r="L53" s="180" t="s">
        <v>26</v>
      </c>
      <c r="M53" s="179" t="s">
        <v>27</v>
      </c>
      <c r="N53" s="181" t="s">
        <v>28</v>
      </c>
    </row>
    <row r="54" spans="1:14" x14ac:dyDescent="0.25">
      <c r="A54" s="83" t="s">
        <v>58</v>
      </c>
      <c r="B54" s="46"/>
      <c r="C54" s="78"/>
      <c r="D54" s="182">
        <v>0</v>
      </c>
      <c r="E54" s="183">
        <v>0</v>
      </c>
      <c r="F54" s="184">
        <v>0</v>
      </c>
      <c r="G54" s="184">
        <v>0</v>
      </c>
      <c r="H54" s="185">
        <v>0</v>
      </c>
      <c r="I54" s="186"/>
      <c r="J54" s="187" t="str">
        <f t="shared" ref="J54:J55" si="4">IF(F54=0,"",$D54*F54)</f>
        <v/>
      </c>
      <c r="K54" s="187" t="str">
        <f t="shared" ref="K54:K55" si="5">IF(G54=0,"",$D54*G54)</f>
        <v/>
      </c>
      <c r="L54" s="188" t="str">
        <f t="shared" ref="L54:L55" si="6">IF(H54=0,"",$D54*H54)</f>
        <v/>
      </c>
      <c r="M54" s="186"/>
      <c r="N54" s="189">
        <f>SUM(J54:L54)*Table15[[#This Row],[Column2]]</f>
        <v>0</v>
      </c>
    </row>
    <row r="55" spans="1:14" s="90" customFormat="1" x14ac:dyDescent="0.25">
      <c r="A55" s="83"/>
      <c r="B55" s="21" t="s">
        <v>38</v>
      </c>
      <c r="C55" s="78"/>
      <c r="D55" s="182">
        <v>0</v>
      </c>
      <c r="E55" s="183"/>
      <c r="F55" s="190">
        <v>0</v>
      </c>
      <c r="G55" s="190">
        <v>0</v>
      </c>
      <c r="H55" s="191">
        <v>0</v>
      </c>
      <c r="I55" s="186"/>
      <c r="J55" s="192" t="str">
        <f t="shared" si="4"/>
        <v/>
      </c>
      <c r="K55" s="192" t="str">
        <f t="shared" si="5"/>
        <v/>
      </c>
      <c r="L55" s="193" t="str">
        <f t="shared" si="6"/>
        <v/>
      </c>
      <c r="M55" s="186"/>
      <c r="N55" s="189">
        <f>SUM(J55:L55)*Table15[[#This Row],[Column2]]</f>
        <v>0</v>
      </c>
    </row>
    <row r="56" spans="1:14" s="90" customFormat="1" x14ac:dyDescent="0.25">
      <c r="A56" s="83"/>
      <c r="B56" s="21"/>
      <c r="C56" s="78"/>
      <c r="D56" s="182">
        <v>0</v>
      </c>
      <c r="E56" s="183"/>
      <c r="F56" s="190">
        <v>0</v>
      </c>
      <c r="G56" s="190">
        <v>0</v>
      </c>
      <c r="H56" s="191">
        <v>0</v>
      </c>
      <c r="I56" s="186"/>
      <c r="J56" s="192" t="str">
        <f>IF(F56=0,"",$D56*F56)</f>
        <v/>
      </c>
      <c r="K56" s="192" t="str">
        <f>IF(G56=0,"",$D56*G56)</f>
        <v/>
      </c>
      <c r="L56" s="193" t="str">
        <f>IF(H56=0,"",$D56*H56)</f>
        <v/>
      </c>
      <c r="M56" s="186"/>
      <c r="N56" s="189">
        <f>SUM(J56:L56)*Table15[[#This Row],[Column2]]</f>
        <v>0</v>
      </c>
    </row>
    <row r="57" spans="1:14" s="90" customFormat="1" x14ac:dyDescent="0.25">
      <c r="A57" s="83"/>
      <c r="B57" s="21"/>
      <c r="C57" s="78"/>
      <c r="D57" s="182"/>
      <c r="E57" s="183"/>
      <c r="F57" s="190"/>
      <c r="G57" s="190"/>
      <c r="H57" s="191"/>
      <c r="I57" s="186"/>
      <c r="J57" s="192" t="str">
        <f t="shared" ref="J57" si="7">IF(F57=0,"",$D57*F57)</f>
        <v/>
      </c>
      <c r="K57" s="192" t="str">
        <f t="shared" ref="K57" si="8">IF(G57=0,"",$D57*G57)</f>
        <v/>
      </c>
      <c r="L57" s="193" t="str">
        <f t="shared" ref="L57" si="9">IF(H57=0,"",$D57*H57)</f>
        <v/>
      </c>
      <c r="M57" s="186"/>
      <c r="N57" s="189">
        <f>SUM(J57:L57)*Table15[[#This Row],[Column2]]</f>
        <v>0</v>
      </c>
    </row>
    <row r="58" spans="1:14" s="90" customFormat="1" x14ac:dyDescent="0.25">
      <c r="A58" s="83" t="s">
        <v>34</v>
      </c>
      <c r="B58" s="21"/>
      <c r="C58" s="78"/>
      <c r="D58" s="194"/>
      <c r="E58" s="186"/>
      <c r="F58" s="195"/>
      <c r="G58" s="195"/>
      <c r="H58" s="195"/>
      <c r="I58" s="186"/>
      <c r="J58" s="192" t="str">
        <f>IF(F58=0,"",#REF!*F58)</f>
        <v/>
      </c>
      <c r="K58" s="192" t="str">
        <f>IF(G58=0,"",#REF!*G58)</f>
        <v/>
      </c>
      <c r="L58" s="193" t="str">
        <f>IF(H58=0,"",#REF!*H58)</f>
        <v/>
      </c>
      <c r="M58" s="186"/>
      <c r="N58" s="189">
        <f>SUM(J58:L58)*Table15[[#This Row],[Column2]]</f>
        <v>0</v>
      </c>
    </row>
    <row r="59" spans="1:14" s="90" customFormat="1" x14ac:dyDescent="0.25">
      <c r="A59" s="83"/>
      <c r="B59" s="21"/>
      <c r="C59" s="78"/>
      <c r="D59" s="194"/>
      <c r="E59" s="186"/>
      <c r="F59" s="195"/>
      <c r="G59" s="195"/>
      <c r="H59" s="195"/>
      <c r="I59" s="186"/>
      <c r="J59" s="196" t="str">
        <f t="shared" ref="J59:J60" si="10">IF(F59=0,"",$D59*F59)</f>
        <v/>
      </c>
      <c r="K59" s="194" t="str">
        <f t="shared" ref="K59:K60" si="11">IF(G59=0,"",$D59*G59)</f>
        <v/>
      </c>
      <c r="L59" s="197" t="str">
        <f t="shared" ref="L59:L60" si="12">IF(H59=0,"",$D59*H59)</f>
        <v/>
      </c>
      <c r="M59" s="186"/>
      <c r="N59" s="189">
        <f>SUM(J59:L59)*Table15[[#This Row],[Column2]]</f>
        <v>0</v>
      </c>
    </row>
    <row r="60" spans="1:14" s="90" customFormat="1" x14ac:dyDescent="0.25">
      <c r="A60" s="84"/>
      <c r="B60" s="22"/>
      <c r="C60" s="78"/>
      <c r="D60" s="198"/>
      <c r="E60" s="186"/>
      <c r="F60" s="199"/>
      <c r="G60" s="199"/>
      <c r="H60" s="199"/>
      <c r="I60" s="186"/>
      <c r="J60" s="196" t="str">
        <f t="shared" si="10"/>
        <v/>
      </c>
      <c r="K60" s="194" t="str">
        <f t="shared" si="11"/>
        <v/>
      </c>
      <c r="L60" s="197" t="str">
        <f t="shared" si="12"/>
        <v/>
      </c>
      <c r="M60" s="186"/>
      <c r="N60" s="189">
        <f>SUM(J60:L60)*Table15[[#This Row],[Column2]]</f>
        <v>0</v>
      </c>
    </row>
    <row r="61" spans="1:14" s="90" customFormat="1" x14ac:dyDescent="0.25">
      <c r="A61" s="83"/>
      <c r="B61" s="21"/>
      <c r="C61" s="78"/>
      <c r="D61" s="194"/>
      <c r="E61" s="200"/>
      <c r="F61" s="190"/>
      <c r="G61" s="190"/>
      <c r="H61" s="191"/>
      <c r="I61" s="186"/>
      <c r="J61" s="192" t="str">
        <f t="shared" ref="J61:J62" si="13">IF(F61=0,"",$D61*F61)</f>
        <v/>
      </c>
      <c r="K61" s="192" t="str">
        <f t="shared" ref="K61:K62" si="14">IF(G61=0,"",$D61*G61)</f>
        <v/>
      </c>
      <c r="L61" s="193" t="str">
        <f t="shared" ref="L61:L62" si="15">IF(H61=0,"",$D61*H61)</f>
        <v/>
      </c>
      <c r="M61" s="186"/>
      <c r="N61" s="189">
        <f>SUM(J61:L61)*Table15[[#This Row],[Column2]]</f>
        <v>0</v>
      </c>
    </row>
    <row r="62" spans="1:14" s="90" customFormat="1" ht="15.75" thickBot="1" x14ac:dyDescent="0.3">
      <c r="A62" s="84"/>
      <c r="B62" s="22"/>
      <c r="C62" s="78"/>
      <c r="D62" s="201"/>
      <c r="E62" s="183"/>
      <c r="F62" s="202"/>
      <c r="G62" s="202"/>
      <c r="H62" s="203"/>
      <c r="I62" s="186"/>
      <c r="J62" s="192" t="str">
        <f t="shared" si="13"/>
        <v/>
      </c>
      <c r="K62" s="192" t="str">
        <f t="shared" si="14"/>
        <v/>
      </c>
      <c r="L62" s="193" t="str">
        <f t="shared" si="15"/>
        <v/>
      </c>
      <c r="M62" s="186"/>
      <c r="N62" s="189">
        <f>SUM(J62:L62)*Table15[[#This Row],[Column2]]</f>
        <v>0</v>
      </c>
    </row>
    <row r="63" spans="1:14" ht="15.75" thickBot="1" x14ac:dyDescent="0.3">
      <c r="A63" s="231" t="s">
        <v>37</v>
      </c>
      <c r="B63" s="232"/>
      <c r="C63" s="71"/>
      <c r="D63" s="204">
        <f>SUBTOTAL(109,Table1[Column4])</f>
        <v>0</v>
      </c>
      <c r="E63" s="205"/>
      <c r="F63" s="206">
        <f>SUM(Table15[Column4])</f>
        <v>0</v>
      </c>
      <c r="G63" s="206">
        <f>SUM(Table15[Column5])</f>
        <v>0</v>
      </c>
      <c r="H63" s="206">
        <f>SUM(Table15[Column6])</f>
        <v>0</v>
      </c>
      <c r="I63" s="207"/>
      <c r="J63" s="208">
        <f>SUM(Table15[Column8])</f>
        <v>0</v>
      </c>
      <c r="K63" s="208">
        <f>SUM(Table15[Column9])</f>
        <v>0</v>
      </c>
      <c r="L63" s="208">
        <f>SUM(Table15[Column10])</f>
        <v>0</v>
      </c>
      <c r="M63" s="207"/>
      <c r="N63" s="208">
        <f>SUM(Table15[Column12])</f>
        <v>0</v>
      </c>
    </row>
    <row r="64" spans="1:14" ht="24" customHeight="1" thickBot="1" x14ac:dyDescent="0.3">
      <c r="A64" s="13"/>
      <c r="B64" s="14"/>
      <c r="C64" s="15"/>
      <c r="D64" s="31"/>
      <c r="E64" s="27"/>
      <c r="F64" s="28"/>
      <c r="G64" s="40"/>
      <c r="H64" s="29"/>
      <c r="I64" s="25"/>
      <c r="J64" s="26"/>
      <c r="K64" s="42"/>
      <c r="L64" s="30"/>
      <c r="M64" s="25"/>
      <c r="N64" s="56"/>
    </row>
    <row r="65" spans="1:14" ht="37.15" customHeight="1" x14ac:dyDescent="0.25">
      <c r="A65" s="241" t="s">
        <v>40</v>
      </c>
      <c r="B65" s="242"/>
      <c r="C65" s="120"/>
      <c r="D65" s="138"/>
      <c r="E65" s="139"/>
      <c r="F65" s="236"/>
      <c r="G65" s="236"/>
      <c r="H65" s="237"/>
      <c r="I65" s="20"/>
      <c r="J65" s="238" t="s">
        <v>16</v>
      </c>
      <c r="K65" s="239"/>
      <c r="L65" s="240"/>
      <c r="M65" s="5"/>
      <c r="N65" s="254" t="s">
        <v>13</v>
      </c>
    </row>
    <row r="66" spans="1:14" ht="37.15" customHeight="1" thickBot="1" x14ac:dyDescent="0.3">
      <c r="A66" s="44" t="s">
        <v>10</v>
      </c>
      <c r="B66" s="45" t="s">
        <v>9</v>
      </c>
      <c r="C66" s="121"/>
      <c r="D66" s="140"/>
      <c r="E66" s="133"/>
      <c r="F66" s="134"/>
      <c r="G66" s="134"/>
      <c r="H66" s="141"/>
      <c r="I66" s="6"/>
      <c r="J66" s="48" t="s">
        <v>2</v>
      </c>
      <c r="K66" s="48" t="s">
        <v>3</v>
      </c>
      <c r="L66" s="8" t="s">
        <v>7</v>
      </c>
      <c r="M66" s="7"/>
      <c r="N66" s="256"/>
    </row>
    <row r="67" spans="1:14" ht="15.75" hidden="1" thickBot="1" x14ac:dyDescent="0.3">
      <c r="A67" s="76" t="s">
        <v>34</v>
      </c>
      <c r="B67" s="65" t="s">
        <v>17</v>
      </c>
      <c r="C67" s="128" t="s">
        <v>19</v>
      </c>
      <c r="D67" s="142" t="s">
        <v>41</v>
      </c>
      <c r="E67" s="135" t="s">
        <v>21</v>
      </c>
      <c r="F67" s="136" t="s">
        <v>42</v>
      </c>
      <c r="G67" s="136" t="s">
        <v>23</v>
      </c>
      <c r="H67" s="143" t="s">
        <v>24</v>
      </c>
      <c r="I67" s="4" t="s">
        <v>25</v>
      </c>
      <c r="J67" s="66" t="s">
        <v>26</v>
      </c>
      <c r="K67" s="67" t="s">
        <v>27</v>
      </c>
      <c r="L67" s="68" t="s">
        <v>28</v>
      </c>
      <c r="M67" s="39" t="s">
        <v>29</v>
      </c>
      <c r="N67" s="75" t="s">
        <v>30</v>
      </c>
    </row>
    <row r="68" spans="1:14" x14ac:dyDescent="0.25">
      <c r="A68" s="167" t="s">
        <v>59</v>
      </c>
      <c r="B68" s="21"/>
      <c r="C68" s="129"/>
      <c r="D68" s="122"/>
      <c r="E68" s="137"/>
      <c r="F68" s="123"/>
      <c r="G68" s="123"/>
      <c r="H68" s="124"/>
      <c r="I68" s="86"/>
      <c r="J68" s="49">
        <v>0</v>
      </c>
      <c r="K68" s="50">
        <v>0</v>
      </c>
      <c r="L68" s="51">
        <v>0</v>
      </c>
      <c r="M68" s="87"/>
      <c r="N68" s="88">
        <f t="shared" ref="N68:N77" si="16">SUM(J68:L68)</f>
        <v>0</v>
      </c>
    </row>
    <row r="69" spans="1:14" x14ac:dyDescent="0.25">
      <c r="A69" s="85" t="s">
        <v>63</v>
      </c>
      <c r="B69" s="21"/>
      <c r="C69" s="130"/>
      <c r="D69" s="122"/>
      <c r="E69" s="137"/>
      <c r="F69" s="123"/>
      <c r="G69" s="123"/>
      <c r="H69" s="124"/>
      <c r="I69" s="86"/>
      <c r="J69" s="49"/>
      <c r="K69" s="50"/>
      <c r="L69" s="51"/>
      <c r="M69" s="87"/>
      <c r="N69" s="88">
        <f t="shared" si="16"/>
        <v>0</v>
      </c>
    </row>
    <row r="70" spans="1:14" s="90" customFormat="1" x14ac:dyDescent="0.25">
      <c r="A70" s="85" t="s">
        <v>70</v>
      </c>
      <c r="B70" s="21" t="s">
        <v>34</v>
      </c>
      <c r="C70" s="130"/>
      <c r="D70" s="122"/>
      <c r="E70" s="137"/>
      <c r="F70" s="123"/>
      <c r="G70" s="123"/>
      <c r="H70" s="124"/>
      <c r="I70" s="86"/>
      <c r="J70" s="49">
        <v>0</v>
      </c>
      <c r="K70" s="50">
        <v>0</v>
      </c>
      <c r="L70" s="51">
        <v>0</v>
      </c>
      <c r="M70" s="87"/>
      <c r="N70" s="88">
        <f t="shared" si="16"/>
        <v>0</v>
      </c>
    </row>
    <row r="71" spans="1:14" s="90" customFormat="1" ht="60" x14ac:dyDescent="0.25">
      <c r="A71" s="85" t="s">
        <v>67</v>
      </c>
      <c r="B71" s="21" t="s">
        <v>68</v>
      </c>
      <c r="C71" s="130"/>
      <c r="D71" s="122"/>
      <c r="E71" s="137"/>
      <c r="F71" s="123"/>
      <c r="G71" s="123"/>
      <c r="H71" s="124"/>
      <c r="I71" s="86"/>
      <c r="J71" s="227">
        <v>0</v>
      </c>
      <c r="K71" s="228">
        <v>0</v>
      </c>
      <c r="L71" s="229">
        <v>0</v>
      </c>
      <c r="M71" s="87"/>
      <c r="N71" s="88">
        <f t="shared" si="16"/>
        <v>0</v>
      </c>
    </row>
    <row r="72" spans="1:14" s="90" customFormat="1" x14ac:dyDescent="0.25">
      <c r="A72" s="85" t="s">
        <v>34</v>
      </c>
      <c r="B72" s="21" t="s">
        <v>34</v>
      </c>
      <c r="C72" s="220"/>
      <c r="D72" s="122"/>
      <c r="E72" s="137"/>
      <c r="F72" s="123"/>
      <c r="G72" s="123"/>
      <c r="H72" s="124"/>
      <c r="I72" s="86"/>
      <c r="J72" s="218"/>
      <c r="K72" s="50"/>
      <c r="L72" s="219"/>
      <c r="M72" s="87"/>
      <c r="N72" s="88">
        <f>SUM(J72:L72)</f>
        <v>0</v>
      </c>
    </row>
    <row r="73" spans="1:14" s="90" customFormat="1" x14ac:dyDescent="0.25">
      <c r="A73" s="85" t="s">
        <v>34</v>
      </c>
      <c r="B73" s="21"/>
      <c r="C73" s="130"/>
      <c r="D73" s="122"/>
      <c r="E73" s="137"/>
      <c r="F73" s="123"/>
      <c r="G73" s="123"/>
      <c r="H73" s="124"/>
      <c r="I73" s="86"/>
      <c r="J73" s="49"/>
      <c r="K73" s="50"/>
      <c r="L73" s="51"/>
      <c r="M73" s="87"/>
      <c r="N73" s="88">
        <f t="shared" si="16"/>
        <v>0</v>
      </c>
    </row>
    <row r="74" spans="1:14" s="90" customFormat="1" x14ac:dyDescent="0.25">
      <c r="A74" s="85"/>
      <c r="B74" s="21"/>
      <c r="C74" s="130"/>
      <c r="D74" s="122"/>
      <c r="E74" s="137"/>
      <c r="F74" s="123"/>
      <c r="G74" s="123"/>
      <c r="H74" s="124"/>
      <c r="I74" s="86"/>
      <c r="J74" s="49">
        <v>0</v>
      </c>
      <c r="K74" s="49">
        <v>0</v>
      </c>
      <c r="L74" s="49">
        <v>0</v>
      </c>
      <c r="M74" s="87"/>
      <c r="N74" s="88">
        <f t="shared" si="16"/>
        <v>0</v>
      </c>
    </row>
    <row r="75" spans="1:14" s="90" customFormat="1" x14ac:dyDescent="0.25">
      <c r="A75" s="85"/>
      <c r="B75" s="21"/>
      <c r="C75" s="130"/>
      <c r="D75" s="122"/>
      <c r="E75" s="137"/>
      <c r="F75" s="123"/>
      <c r="G75" s="123"/>
      <c r="H75" s="124"/>
      <c r="I75" s="86"/>
      <c r="J75" s="49"/>
      <c r="K75" s="50"/>
      <c r="L75" s="51"/>
      <c r="M75" s="87"/>
      <c r="N75" s="88">
        <f t="shared" si="16"/>
        <v>0</v>
      </c>
    </row>
    <row r="76" spans="1:14" s="90" customFormat="1" x14ac:dyDescent="0.25">
      <c r="A76" s="85"/>
      <c r="B76" s="21"/>
      <c r="C76" s="130"/>
      <c r="D76" s="122"/>
      <c r="E76" s="137"/>
      <c r="F76" s="123"/>
      <c r="G76" s="123"/>
      <c r="H76" s="124"/>
      <c r="I76" s="86"/>
      <c r="J76" s="49"/>
      <c r="K76" s="50"/>
      <c r="L76" s="51">
        <v>0</v>
      </c>
      <c r="M76" s="87"/>
      <c r="N76" s="88">
        <f t="shared" si="16"/>
        <v>0</v>
      </c>
    </row>
    <row r="77" spans="1:14" s="90" customFormat="1" ht="15.75" thickBot="1" x14ac:dyDescent="0.3">
      <c r="A77" s="85"/>
      <c r="B77" s="21"/>
      <c r="C77" s="130"/>
      <c r="D77" s="122"/>
      <c r="E77" s="137"/>
      <c r="F77" s="123"/>
      <c r="G77" s="123"/>
      <c r="H77" s="124"/>
      <c r="I77" s="86"/>
      <c r="J77" s="49"/>
      <c r="K77" s="50"/>
      <c r="L77" s="51">
        <v>0</v>
      </c>
      <c r="M77" s="87"/>
      <c r="N77" s="88">
        <f t="shared" si="16"/>
        <v>0</v>
      </c>
    </row>
    <row r="78" spans="1:14" s="90" customFormat="1" ht="15.75" thickBot="1" x14ac:dyDescent="0.3">
      <c r="A78" s="231" t="s">
        <v>43</v>
      </c>
      <c r="B78" s="232"/>
      <c r="C78" s="131"/>
      <c r="D78" s="125"/>
      <c r="E78" s="144"/>
      <c r="F78" s="126"/>
      <c r="G78" s="126"/>
      <c r="H78" s="127"/>
      <c r="I78" s="12"/>
      <c r="J78" s="52">
        <f>SUM(Table3[Column10])</f>
        <v>0</v>
      </c>
      <c r="K78" s="52">
        <f>SUM(Table3[Column11])</f>
        <v>0</v>
      </c>
      <c r="L78" s="52">
        <f>SUM(Table3[Column12])</f>
        <v>0</v>
      </c>
      <c r="M78" s="35"/>
      <c r="N78" s="52">
        <f>SUM(Table3[Column14])</f>
        <v>0</v>
      </c>
    </row>
    <row r="79" spans="1:14" s="90" customFormat="1" ht="8.4499999999999993" customHeight="1" thickBot="1" x14ac:dyDescent="0.3">
      <c r="A79" s="13"/>
      <c r="B79" s="14"/>
      <c r="C79" s="15"/>
      <c r="D79" s="10"/>
      <c r="E79" s="132"/>
      <c r="F79" s="16"/>
      <c r="G79" s="41"/>
      <c r="H79" s="17"/>
      <c r="I79" s="15"/>
      <c r="J79" s="36"/>
      <c r="K79" s="43"/>
      <c r="L79" s="37"/>
      <c r="M79" s="38"/>
      <c r="N79" s="57"/>
    </row>
    <row r="80" spans="1:14" ht="15.75" thickBot="1" x14ac:dyDescent="0.3">
      <c r="A80" s="234" t="s">
        <v>44</v>
      </c>
      <c r="B80" s="235"/>
      <c r="C80" s="11"/>
      <c r="D80" s="145"/>
      <c r="E80" s="146"/>
      <c r="F80" s="147"/>
      <c r="G80" s="147"/>
      <c r="H80" s="148"/>
      <c r="I80" s="12"/>
      <c r="J80" s="18">
        <f>J49+J78</f>
        <v>0</v>
      </c>
      <c r="K80" s="18">
        <f>K49+K78</f>
        <v>0</v>
      </c>
      <c r="L80" s="18">
        <f>L49+L78</f>
        <v>0</v>
      </c>
      <c r="M80" s="12"/>
      <c r="N80" s="58">
        <f>SUM(J80:L80)</f>
        <v>0</v>
      </c>
    </row>
    <row r="81" spans="1:14" ht="8.4499999999999993" customHeight="1" thickBot="1" x14ac:dyDescent="0.3">
      <c r="A81" s="13"/>
      <c r="B81" s="14"/>
      <c r="C81" s="15"/>
      <c r="D81" s="10"/>
      <c r="E81" s="132"/>
      <c r="F81" s="16"/>
      <c r="G81" s="41"/>
      <c r="H81" s="17"/>
      <c r="I81" s="15"/>
      <c r="J81" s="36"/>
      <c r="K81" s="43"/>
      <c r="L81" s="37"/>
      <c r="M81" s="38"/>
      <c r="N81" s="57"/>
    </row>
    <row r="82" spans="1:14" ht="15.75" thickBot="1" x14ac:dyDescent="0.3">
      <c r="A82" s="234" t="s">
        <v>32</v>
      </c>
      <c r="B82" s="235"/>
      <c r="C82" s="11"/>
      <c r="D82" s="145"/>
      <c r="E82" s="146"/>
      <c r="F82" s="147"/>
      <c r="G82" s="147"/>
      <c r="H82" s="148"/>
      <c r="I82" s="12"/>
      <c r="J82" s="18">
        <f>J80</f>
        <v>0</v>
      </c>
      <c r="K82" s="18">
        <f>K80</f>
        <v>0</v>
      </c>
      <c r="L82" s="18">
        <f>L80</f>
        <v>0</v>
      </c>
      <c r="M82" s="12"/>
      <c r="N82" s="58">
        <f>SUM(J82:L82)</f>
        <v>0</v>
      </c>
    </row>
    <row r="83" spans="1:14" x14ac:dyDescent="0.25">
      <c r="A83" s="59" t="s">
        <v>65</v>
      </c>
    </row>
    <row r="84" spans="1:14" x14ac:dyDescent="0.25">
      <c r="A84" s="59" t="s">
        <v>64</v>
      </c>
    </row>
  </sheetData>
  <sheetProtection formatRows="0" insertRows="0" deleteRows="0" selectLockedCells="1"/>
  <mergeCells count="32">
    <mergeCell ref="A7:N7"/>
    <mergeCell ref="A6:N6"/>
    <mergeCell ref="A82:B82"/>
    <mergeCell ref="N31:N32"/>
    <mergeCell ref="N65:N66"/>
    <mergeCell ref="D13:E13"/>
    <mergeCell ref="D14:E14"/>
    <mergeCell ref="D16:E16"/>
    <mergeCell ref="D17:E17"/>
    <mergeCell ref="A51:B51"/>
    <mergeCell ref="D51:D52"/>
    <mergeCell ref="D11:G11"/>
    <mergeCell ref="B11:B12"/>
    <mergeCell ref="D12:E12"/>
    <mergeCell ref="A11:A12"/>
    <mergeCell ref="A50:B50"/>
    <mergeCell ref="A63:B63"/>
    <mergeCell ref="A1:M1"/>
    <mergeCell ref="A80:B80"/>
    <mergeCell ref="A49:B49"/>
    <mergeCell ref="F65:H65"/>
    <mergeCell ref="J65:L65"/>
    <mergeCell ref="A78:B78"/>
    <mergeCell ref="A65:B65"/>
    <mergeCell ref="J31:L31"/>
    <mergeCell ref="F31:H31"/>
    <mergeCell ref="D31:D32"/>
    <mergeCell ref="A31:B31"/>
    <mergeCell ref="F51:H51"/>
    <mergeCell ref="J51:L51"/>
    <mergeCell ref="A5:N5"/>
    <mergeCell ref="N51:N52"/>
  </mergeCells>
  <pageMargins left="0.25" right="0.25" top="0.65266666666666662" bottom="0.75" header="0.3" footer="0.3"/>
  <pageSetup paperSize="5" scale="88" fitToHeight="0" orientation="landscape" r:id="rId1"/>
  <headerFooter>
    <oddHeader>&amp;C&amp;"-,Bold"&amp;16 19-0091 Tollway Technical Assistance Services</oddHeader>
    <oddFooter>&amp;C19-0097 Tollway Technical Assistance Services_Pricing Sheet
Page &amp;P of &amp;N</oddFooter>
  </headerFooter>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ECFFE60EB1164AB50B94C0E9EC6A46" ma:contentTypeVersion="4" ma:contentTypeDescription="Create a new document." ma:contentTypeScope="" ma:versionID="2ef187b912ff88b73eddd04a82aae68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7DD1AC-EEF9-42A1-8E8C-637FAB687B38}">
  <ds:schemaRefs>
    <ds:schemaRef ds:uri="http://schemas.microsoft.com/sharepoint/v3/contenttype/forms"/>
  </ds:schemaRefs>
</ds:datastoreItem>
</file>

<file path=customXml/itemProps2.xml><?xml version="1.0" encoding="utf-8"?>
<ds:datastoreItem xmlns:ds="http://schemas.openxmlformats.org/officeDocument/2006/customXml" ds:itemID="{90FAA9BF-1D78-4C86-95A4-AA138D06EE9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3891059-7772-4B65-9D38-ACBA3EB0F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Tech. Asst. Pricing</vt:lpstr>
      <vt:lpstr>'Tech. Asst. Pricing'!Print_Area</vt:lpstr>
      <vt:lpstr>'Tech. Asst. Pricing'!Print_Titles</vt:lpstr>
    </vt:vector>
  </TitlesOfParts>
  <Company>ISTHA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Dinkel, Deanna</dc:creator>
  <cp:lastModifiedBy>Nick</cp:lastModifiedBy>
  <cp:lastPrinted>2018-02-08T22:30:04Z</cp:lastPrinted>
  <dcterms:created xsi:type="dcterms:W3CDTF">2016-08-03T15:28:18Z</dcterms:created>
  <dcterms:modified xsi:type="dcterms:W3CDTF">2020-03-16T16:46:34Z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0x010100E9ECFFE60EB1164AB50B94C0E9EC6A46</vt:lpwstr>
  </property>
</Properties>
</file>